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N:\Denver\Tangeman - do not delete or move\Projects\EEI_AGA NGSI Update Project\Task 4 Stakeholder Review &amp; Final Docs\Final #2 Updates_08142024\"/>
    </mc:Choice>
  </mc:AlternateContent>
  <xr:revisionPtr revIDLastSave="0" documentId="14_{783FA5A4-6EAF-4F72-924A-173A753895E7}" xr6:coauthVersionLast="47" xr6:coauthVersionMax="47" xr10:uidLastSave="{00000000-0000-0000-0000-000000000000}"/>
  <bookViews>
    <workbookView xWindow="-120" yWindow="-120" windowWidth="29040" windowHeight="15840" tabRatio="728" xr2:uid="{00000000-000D-0000-FFFF-FFFF00000000}"/>
  </bookViews>
  <sheets>
    <sheet name="V2.0 UPDATES_PLEASE READ FIRST" sheetId="15" r:id="rId1"/>
    <sheet name="Instructions for Completing" sheetId="21" r:id="rId2"/>
    <sheet name="Data Entry Sheets ==&gt;" sheetId="22" r:id="rId3"/>
    <sheet name="Company Information" sheetId="26" r:id="rId4"/>
    <sheet name="G&amp;B GHGRP Facilities" sheetId="13" r:id="rId5"/>
    <sheet name="G&amp;B Non-GHGRP Facilities" sheetId="11" r:id="rId6"/>
    <sheet name="Summary Data ==&gt;" sheetId="24" r:id="rId7"/>
    <sheet name="Public Disclosure Data" sheetId="25" r:id="rId8"/>
    <sheet name="Information Sheets==&gt;" sheetId="16" r:id="rId9"/>
    <sheet name="Overview of CH4 Intensity" sheetId="20" r:id="rId10"/>
    <sheet name="Emission Factor References" sheetId="19" r:id="rId11"/>
    <sheet name="Processing" sheetId="3" state="hidden" r:id="rId12"/>
    <sheet name="Transmission &amp; Storage" sheetId="4" state="hidden" r:id="rId13"/>
    <sheet name="Distribution" sheetId="5" state="hidden" r:id="rId14"/>
  </sheets>
  <definedNames>
    <definedName name="Dehydrator" localSheetId="3">#REF!</definedName>
    <definedName name="Dehydrator" localSheetId="2">#REF!</definedName>
    <definedName name="Dehydrator" localSheetId="7">#REF!</definedName>
    <definedName name="Dehydrator" localSheetId="6">#REF!</definedName>
    <definedName name="Dehydrat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1" l="1"/>
  <c r="H60" i="11"/>
  <c r="G60" i="11"/>
  <c r="F60" i="11"/>
  <c r="E60" i="11"/>
  <c r="D60" i="11"/>
  <c r="C60" i="11"/>
  <c r="B60" i="11"/>
  <c r="O64" i="11" l="1"/>
  <c r="O63" i="11"/>
  <c r="O62" i="11"/>
  <c r="O53" i="11"/>
  <c r="O51" i="11"/>
  <c r="O48" i="11"/>
  <c r="O33" i="11"/>
  <c r="O27" i="11"/>
  <c r="O26" i="11"/>
  <c r="O25" i="11"/>
  <c r="O24" i="11"/>
  <c r="O23" i="11"/>
  <c r="O18" i="11"/>
  <c r="O17" i="11"/>
  <c r="O16" i="11"/>
  <c r="O15" i="11"/>
  <c r="O14" i="11"/>
  <c r="O13" i="11"/>
  <c r="O12" i="11"/>
  <c r="O11" i="11"/>
  <c r="O10" i="11"/>
  <c r="O9" i="11"/>
  <c r="O8" i="11"/>
  <c r="O7" i="11"/>
  <c r="O6" i="11"/>
  <c r="I68" i="11"/>
  <c r="H68" i="11"/>
  <c r="G68" i="11"/>
  <c r="F68" i="11"/>
  <c r="E68" i="11"/>
  <c r="D68" i="11"/>
  <c r="C68" i="11"/>
  <c r="B68" i="11"/>
  <c r="I47" i="11"/>
  <c r="H47" i="11"/>
  <c r="G47" i="11"/>
  <c r="F47" i="11"/>
  <c r="E47" i="11"/>
  <c r="D47" i="11"/>
  <c r="C47" i="11"/>
  <c r="B47" i="11"/>
  <c r="I42" i="11"/>
  <c r="H42" i="11"/>
  <c r="G42" i="11"/>
  <c r="F42" i="11"/>
  <c r="E42" i="11"/>
  <c r="D42" i="11"/>
  <c r="C42" i="11"/>
  <c r="B42" i="11"/>
  <c r="I33" i="11"/>
  <c r="H33" i="11"/>
  <c r="G33" i="11"/>
  <c r="F33" i="11"/>
  <c r="E33" i="11"/>
  <c r="D33" i="11"/>
  <c r="C33" i="11"/>
  <c r="B33" i="11"/>
  <c r="I23" i="11"/>
  <c r="H23" i="11"/>
  <c r="G23" i="11"/>
  <c r="F23" i="11"/>
  <c r="E23" i="11"/>
  <c r="D23" i="11"/>
  <c r="C23" i="11"/>
  <c r="B23" i="11"/>
  <c r="B5" i="11" a="1"/>
  <c r="B5" i="11" s="1"/>
  <c r="G5" i="11"/>
  <c r="I5" i="11"/>
  <c r="A1" i="11"/>
  <c r="O52" i="13"/>
  <c r="O51" i="13"/>
  <c r="O50" i="13"/>
  <c r="O41" i="13"/>
  <c r="O39" i="13"/>
  <c r="O36" i="13"/>
  <c r="O16" i="13"/>
  <c r="O15" i="13"/>
  <c r="O14" i="13"/>
  <c r="O13" i="13"/>
  <c r="O12" i="13"/>
  <c r="O6" i="13"/>
  <c r="I56" i="13"/>
  <c r="H56" i="13"/>
  <c r="G56" i="13"/>
  <c r="F56" i="13"/>
  <c r="E56" i="13"/>
  <c r="D56" i="13"/>
  <c r="C56" i="13"/>
  <c r="B56" i="13"/>
  <c r="I48" i="13"/>
  <c r="H48" i="13"/>
  <c r="G48" i="13"/>
  <c r="F48" i="13"/>
  <c r="E48" i="13"/>
  <c r="D48" i="13"/>
  <c r="C48" i="13"/>
  <c r="B48" i="13"/>
  <c r="I35" i="13"/>
  <c r="H35" i="13"/>
  <c r="G35" i="13"/>
  <c r="F35" i="13"/>
  <c r="E35" i="13"/>
  <c r="D35" i="13"/>
  <c r="C35" i="13"/>
  <c r="B35" i="13"/>
  <c r="I30" i="13"/>
  <c r="H30" i="13"/>
  <c r="G30" i="13"/>
  <c r="F30" i="13"/>
  <c r="E30" i="13"/>
  <c r="D30" i="13"/>
  <c r="C30" i="13"/>
  <c r="B30" i="13"/>
  <c r="I21" i="13"/>
  <c r="H21" i="13"/>
  <c r="G21" i="13"/>
  <c r="F21" i="13"/>
  <c r="E21" i="13"/>
  <c r="D21" i="13"/>
  <c r="C21" i="13"/>
  <c r="B21" i="13"/>
  <c r="I11" i="13"/>
  <c r="H11" i="13"/>
  <c r="G11" i="13"/>
  <c r="F11" i="13"/>
  <c r="E11" i="13"/>
  <c r="D11" i="13"/>
  <c r="C11" i="13"/>
  <c r="B11" i="13"/>
  <c r="B5" i="13" a="1"/>
  <c r="B5" i="13" s="1"/>
  <c r="A1" i="13"/>
  <c r="H5" i="11" l="1"/>
  <c r="F5" i="11"/>
  <c r="E5" i="11"/>
  <c r="D5" i="11"/>
  <c r="C5" i="11"/>
  <c r="H5" i="13"/>
  <c r="G5" i="13"/>
  <c r="I5" i="13"/>
  <c r="F5" i="13"/>
  <c r="E5" i="13"/>
  <c r="D5" i="13"/>
  <c r="C5" i="13"/>
  <c r="B10" i="25" l="1"/>
  <c r="B9" i="25"/>
  <c r="B7" i="25"/>
  <c r="B6" i="25"/>
  <c r="I38" i="11"/>
  <c r="H38" i="11"/>
  <c r="G38" i="11"/>
  <c r="F38" i="11"/>
  <c r="E38" i="11"/>
  <c r="D38" i="11"/>
  <c r="C38" i="11"/>
  <c r="I37" i="11"/>
  <c r="H37" i="11"/>
  <c r="G37" i="11"/>
  <c r="F37" i="11"/>
  <c r="E37" i="11"/>
  <c r="D37" i="11"/>
  <c r="C37" i="11"/>
  <c r="I36" i="11"/>
  <c r="H36" i="11"/>
  <c r="G36" i="11"/>
  <c r="F36" i="11"/>
  <c r="E36" i="11"/>
  <c r="D36" i="11"/>
  <c r="C36" i="11"/>
  <c r="I35" i="11"/>
  <c r="H35" i="11"/>
  <c r="G35" i="11"/>
  <c r="F35" i="11"/>
  <c r="E35" i="11"/>
  <c r="D35" i="11"/>
  <c r="C35" i="11"/>
  <c r="I34" i="11"/>
  <c r="H34" i="11"/>
  <c r="G34" i="11"/>
  <c r="F34" i="11"/>
  <c r="E34" i="11"/>
  <c r="D34" i="11"/>
  <c r="C34" i="11"/>
  <c r="B38" i="11"/>
  <c r="B37" i="11"/>
  <c r="B36" i="11"/>
  <c r="B35" i="11"/>
  <c r="B34" i="11"/>
  <c r="I26" i="13"/>
  <c r="H26" i="13"/>
  <c r="G26" i="13"/>
  <c r="F26" i="13"/>
  <c r="E26" i="13"/>
  <c r="D26" i="13"/>
  <c r="C26" i="13"/>
  <c r="I25" i="13"/>
  <c r="H25" i="13"/>
  <c r="G25" i="13"/>
  <c r="F25" i="13"/>
  <c r="E25" i="13"/>
  <c r="D25" i="13"/>
  <c r="C25" i="13"/>
  <c r="I24" i="13"/>
  <c r="H24" i="13"/>
  <c r="G24" i="13"/>
  <c r="F24" i="13"/>
  <c r="E24" i="13"/>
  <c r="D24" i="13"/>
  <c r="C24" i="13"/>
  <c r="I23" i="13"/>
  <c r="H23" i="13"/>
  <c r="G23" i="13"/>
  <c r="F23" i="13"/>
  <c r="E23" i="13"/>
  <c r="D23" i="13"/>
  <c r="C23" i="13"/>
  <c r="I22" i="13"/>
  <c r="H22" i="13"/>
  <c r="G22" i="13"/>
  <c r="F22" i="13"/>
  <c r="E22" i="13"/>
  <c r="D22" i="13"/>
  <c r="C22" i="13"/>
  <c r="B26" i="13"/>
  <c r="B25" i="13"/>
  <c r="B24" i="13"/>
  <c r="B23" i="13"/>
  <c r="B22" i="13"/>
  <c r="J38" i="11"/>
  <c r="J37" i="11"/>
  <c r="J36" i="11"/>
  <c r="J35" i="11"/>
  <c r="J34" i="11"/>
  <c r="J26" i="13"/>
  <c r="J25" i="13"/>
  <c r="J24" i="13"/>
  <c r="J23" i="13"/>
  <c r="J22" i="13"/>
  <c r="O22" i="13" l="1"/>
  <c r="O34" i="11"/>
  <c r="O23" i="13"/>
  <c r="O35" i="11"/>
  <c r="O24" i="13"/>
  <c r="O36" i="11"/>
  <c r="O25" i="13"/>
  <c r="O37" i="11"/>
  <c r="O26" i="13"/>
  <c r="O38" i="11"/>
  <c r="B11" i="25"/>
  <c r="I50" i="11"/>
  <c r="I50" i="13" l="1"/>
  <c r="I51" i="13" s="1"/>
  <c r="H50" i="13"/>
  <c r="H51" i="13" s="1"/>
  <c r="G50" i="13"/>
  <c r="G51" i="13" s="1"/>
  <c r="F50" i="13"/>
  <c r="F51" i="13" s="1"/>
  <c r="E50" i="13"/>
  <c r="E51" i="13" s="1"/>
  <c r="D50" i="13"/>
  <c r="D51" i="13" s="1"/>
  <c r="C50" i="13"/>
  <c r="C51" i="13" s="1"/>
  <c r="B50" i="13"/>
  <c r="B8" i="25" s="1"/>
  <c r="I41" i="13"/>
  <c r="H41" i="13"/>
  <c r="G41" i="13"/>
  <c r="F41" i="13"/>
  <c r="E41" i="13"/>
  <c r="D41" i="13"/>
  <c r="C41" i="13"/>
  <c r="B41" i="13"/>
  <c r="I38" i="13"/>
  <c r="H38" i="13"/>
  <c r="G38" i="13"/>
  <c r="F38" i="13"/>
  <c r="E38" i="13"/>
  <c r="D38" i="13"/>
  <c r="D42" i="13" s="1"/>
  <c r="C38" i="13"/>
  <c r="C42" i="13" s="1"/>
  <c r="B38" i="13"/>
  <c r="E42" i="13" l="1"/>
  <c r="G42" i="13"/>
  <c r="F42" i="13"/>
  <c r="I42" i="13"/>
  <c r="H42" i="13"/>
  <c r="H27" i="13"/>
  <c r="H31" i="13" s="1"/>
  <c r="E27" i="13"/>
  <c r="B27" i="13"/>
  <c r="C27" i="13"/>
  <c r="B42" i="13"/>
  <c r="B51" i="13"/>
  <c r="B52" i="13" s="1"/>
  <c r="F27" i="13"/>
  <c r="D27" i="13"/>
  <c r="I27" i="13"/>
  <c r="G27" i="13"/>
  <c r="G31" i="13" s="1"/>
  <c r="D39" i="11"/>
  <c r="B31" i="13" l="1"/>
  <c r="B43" i="13" s="1"/>
  <c r="O27" i="13"/>
  <c r="E31" i="13"/>
  <c r="E43" i="13" s="1"/>
  <c r="E57" i="13" s="1"/>
  <c r="I31" i="13"/>
  <c r="I43" i="13" s="1"/>
  <c r="I57" i="13" s="1"/>
  <c r="D31" i="13"/>
  <c r="D43" i="13" s="1"/>
  <c r="D57" i="13" s="1"/>
  <c r="F31" i="13"/>
  <c r="F43" i="13" s="1"/>
  <c r="F57" i="13" s="1"/>
  <c r="C31" i="13"/>
  <c r="C43" i="13" s="1"/>
  <c r="C57" i="13" s="1"/>
  <c r="G43" i="13"/>
  <c r="G57" i="13" s="1"/>
  <c r="H43" i="13"/>
  <c r="H57" i="13" s="1"/>
  <c r="C39" i="11"/>
  <c r="F39" i="11"/>
  <c r="I39" i="11"/>
  <c r="B39" i="11"/>
  <c r="G39" i="11"/>
  <c r="H39" i="11"/>
  <c r="E39" i="11"/>
  <c r="B57" i="13" l="1"/>
  <c r="O57" i="13" s="1"/>
  <c r="O43" i="13"/>
  <c r="O31" i="13"/>
  <c r="B44" i="13"/>
  <c r="O44" i="13" l="1"/>
  <c r="B58" i="13"/>
  <c r="O58" i="13" s="1"/>
  <c r="C50" i="11"/>
  <c r="D50" i="11"/>
  <c r="G50" i="11"/>
  <c r="B50" i="11"/>
  <c r="I62" i="11" l="1"/>
  <c r="H62" i="11"/>
  <c r="G62" i="11"/>
  <c r="F62" i="11"/>
  <c r="E62" i="11"/>
  <c r="D62" i="11"/>
  <c r="C62" i="11"/>
  <c r="B62" i="11"/>
  <c r="I53" i="11"/>
  <c r="H53" i="11"/>
  <c r="G53" i="11"/>
  <c r="G54" i="11" s="1"/>
  <c r="F53" i="11"/>
  <c r="E53" i="11"/>
  <c r="D53" i="11"/>
  <c r="D54" i="11" s="1"/>
  <c r="C53" i="11"/>
  <c r="C54" i="11" s="1"/>
  <c r="B53" i="11"/>
  <c r="B54" i="11" s="1"/>
  <c r="I18" i="11"/>
  <c r="H18" i="11"/>
  <c r="G18" i="11"/>
  <c r="F18" i="11"/>
  <c r="E18" i="11"/>
  <c r="D18" i="11"/>
  <c r="C18" i="11"/>
  <c r="B18" i="11"/>
  <c r="B63" i="11" l="1"/>
  <c r="H43" i="11"/>
  <c r="E50" i="11"/>
  <c r="E54" i="11" s="1"/>
  <c r="F50" i="11"/>
  <c r="F54" i="11" s="1"/>
  <c r="H50" i="11"/>
  <c r="H54" i="11" s="1"/>
  <c r="G43" i="11"/>
  <c r="G55" i="11" s="1"/>
  <c r="G69" i="11" s="1"/>
  <c r="I54" i="11"/>
  <c r="G63" i="11"/>
  <c r="F43" i="11"/>
  <c r="F63" i="11"/>
  <c r="H63" i="11"/>
  <c r="D43" i="11"/>
  <c r="D55" i="11" s="1"/>
  <c r="D69" i="11" s="1"/>
  <c r="C63" i="11"/>
  <c r="D63" i="11"/>
  <c r="E63" i="11"/>
  <c r="I63" i="11"/>
  <c r="E43" i="11"/>
  <c r="C43" i="11"/>
  <c r="C55" i="11" s="1"/>
  <c r="C69" i="11" s="1"/>
  <c r="I43" i="11"/>
  <c r="B43" i="11"/>
  <c r="O43" i="11" l="1"/>
  <c r="B5" i="25"/>
  <c r="F55" i="11"/>
  <c r="F69" i="11" s="1"/>
  <c r="I55" i="11"/>
  <c r="I69" i="11" s="1"/>
  <c r="H55" i="11"/>
  <c r="H69" i="11" s="1"/>
  <c r="B64" i="11"/>
  <c r="E55" i="11"/>
  <c r="E69" i="11" s="1"/>
  <c r="B55" i="11"/>
  <c r="O55" i="11" l="1"/>
  <c r="B69" i="11"/>
  <c r="O69" i="11" s="1"/>
  <c r="B56" i="11"/>
  <c r="B70" i="11" l="1"/>
  <c r="O70" i="11" s="1"/>
  <c r="B12" i="25"/>
  <c r="B5" i="26" s="1"/>
  <c r="O56" i="11"/>
</calcChain>
</file>

<file path=xl/sharedStrings.xml><?xml version="1.0" encoding="utf-8"?>
<sst xmlns="http://schemas.openxmlformats.org/spreadsheetml/2006/main" count="722" uniqueCount="474">
  <si>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</si>
  <si>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</si>
  <si>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</si>
  <si>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</si>
  <si>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</si>
  <si>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</si>
  <si>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Centrifugal with wet seal oil degassing vents</t>
  </si>
  <si>
    <t>40 CFR 98.233(o)(10)</t>
  </si>
  <si>
    <t>Subpart W – Calculation using default population emission factor for compressors with wet seal oil degassing vents</t>
  </si>
  <si>
    <t>Compressors, Reciprocating</t>
  </si>
  <si>
    <t>40 CFR 98.233(p)(10)</t>
  </si>
  <si>
    <t>Subpart W – Calculation using default population emission factor for reciprocating compressors</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</si>
  <si>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</si>
  <si>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</si>
  <si>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</si>
  <si>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</si>
  <si>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</si>
  <si>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</si>
  <si>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</si>
  <si>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</si>
  <si>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</si>
  <si>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</si>
  <si>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</si>
  <si>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</si>
  <si>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</si>
  <si>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</si>
  <si>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 xml:space="preserve">Subpart W – Calculation using count of devices and default emission factors. </t>
  </si>
  <si>
    <t>Pneumatic (Chemical Injection) Pump Vents, Natural gas driven</t>
  </si>
  <si>
    <t>Storage Vessels, Fixed-roof tanks</t>
  </si>
  <si>
    <t>40 CFR 98.233(j)(1) 
40 CFR 98.233(j)(2) 
40 CFR 98.233(j)(3)</t>
  </si>
  <si>
    <t>Total GHGRP Methodology Emissions (MT)</t>
  </si>
  <si>
    <t>Description of Quanitification Method</t>
  </si>
  <si>
    <t>Compressors, Centrifugal with dry seals</t>
  </si>
  <si>
    <t>GHG Inventory emission factor multiplied by number of compressors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</si>
  <si>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</si>
  <si>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</si>
  <si>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</si>
  <si>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</si>
  <si>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</si>
  <si>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</si>
  <si>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</si>
  <si>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</si>
  <si>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</si>
  <si>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</si>
  <si>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</si>
  <si>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</si>
  <si>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</si>
  <si>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</si>
  <si>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</si>
  <si>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</si>
  <si>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</si>
  <si>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</si>
  <si>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</si>
  <si>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</si>
  <si>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</si>
  <si>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</si>
  <si>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</si>
  <si>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Equipment Leaks, Gathering Pipelines</t>
  </si>
  <si>
    <t>40 CFR 98.233(r)</t>
  </si>
  <si>
    <t>Subpart W – Calculated using population counts and emission factors</t>
  </si>
  <si>
    <t xml:space="preserve">40 CFR 98.233(c) </t>
  </si>
  <si>
    <t>Subpart W – Calculation Method 1 using computer modeling for gas-liquid separators or gathering and boosting non-separator equipment
Subpart W – Calculation Method 2 using engineering calculations for gas-liquid separators or gathering and boosting non-separator equipment or wells flowing directly to atmospheric storage tanks
Subpart W – Calculation Method 3usingan emission factor and population counts for hydrocarbon liquids flowing togas-liquid separators, non-separator equipment, or directly to atmospheric storage</t>
  </si>
  <si>
    <t>Damages (Gathering &amp; Boosting Upsets: Mishaps)</t>
  </si>
  <si>
    <t>Miles of gathering pipeline</t>
  </si>
  <si>
    <t>GHG Inventory emission factor multiplied by miles of gathering pipeline</t>
  </si>
  <si>
    <t>Total Gathering &amp; Boosting Methane Emissions Allocated to Natural Gas (MT)</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</si>
  <si>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</si>
  <si>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</si>
  <si>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</si>
  <si>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</si>
  <si>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</si>
  <si>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</si>
  <si>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</si>
  <si>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</si>
  <si>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</si>
  <si>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</si>
  <si>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</si>
  <si>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</si>
  <si>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</si>
  <si>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</si>
  <si>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</si>
  <si>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</si>
  <si>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</si>
  <si>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</si>
  <si>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</si>
  <si>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</si>
  <si>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</si>
  <si>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</si>
  <si>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</si>
  <si>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</si>
  <si>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</si>
  <si>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</si>
  <si>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</si>
  <si>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</si>
  <si>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</si>
  <si>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</si>
  <si>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</si>
  <si>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</si>
  <si>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</si>
  <si>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</si>
  <si>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</si>
  <si>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</si>
  <si>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</si>
  <si>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</si>
  <si>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</si>
  <si>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</si>
  <si>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</si>
  <si>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</si>
  <si>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</si>
  <si>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</si>
  <si>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</si>
  <si>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</si>
  <si>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</si>
  <si>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</si>
  <si>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</si>
  <si>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</si>
  <si>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</si>
  <si>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</si>
  <si>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</si>
  <si>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</si>
  <si>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</si>
  <si>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</si>
  <si>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</si>
  <si>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</si>
  <si>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</si>
  <si>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</si>
  <si>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</si>
  <si>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</si>
  <si>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</si>
  <si>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</si>
  <si>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</si>
  <si>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</si>
  <si>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</si>
  <si>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</si>
  <si>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</si>
  <si>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</si>
  <si>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</si>
  <si>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</si>
  <si>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</si>
  <si>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</si>
  <si>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</si>
  <si>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</si>
  <si>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</si>
  <si>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</si>
  <si>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</si>
  <si>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</si>
  <si>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</si>
  <si>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</si>
  <si>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</si>
  <si>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</si>
  <si>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</si>
  <si>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</si>
  <si>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</si>
  <si>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</si>
  <si>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</si>
  <si>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</si>
  <si>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</si>
  <si>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</si>
  <si>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</si>
  <si>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</si>
  <si>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</si>
  <si>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</si>
  <si>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</si>
  <si>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</si>
  <si>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</si>
  <si>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</si>
  <si>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</si>
  <si>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</si>
  <si>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</si>
  <si>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</si>
  <si>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</si>
  <si>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</si>
  <si>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</si>
  <si>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</si>
  <si>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</si>
  <si>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</si>
  <si>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</si>
  <si>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</si>
  <si>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</si>
  <si>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</si>
  <si>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</si>
  <si>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</si>
  <si>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</si>
  <si>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</si>
  <si>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</si>
  <si>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</si>
  <si>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</si>
  <si>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</si>
  <si>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</si>
  <si>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</si>
  <si>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</si>
  <si>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</si>
  <si>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</si>
  <si>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</si>
  <si>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</si>
  <si>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</si>
  <si>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</si>
  <si>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</si>
  <si>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</si>
  <si>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</si>
  <si>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</si>
  <si>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</si>
  <si>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</si>
  <si>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</si>
  <si>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</si>
  <si>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</si>
  <si>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</si>
  <si>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</si>
  <si>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</si>
  <si>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</si>
  <si>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</si>
  <si>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</si>
  <si>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</si>
  <si>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</si>
  <si>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</si>
  <si>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</si>
  <si>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</si>
  <si>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</si>
  <si>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</si>
  <si>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</si>
  <si>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</si>
  <si>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</si>
  <si>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</si>
  <si>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</si>
  <si>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</si>
  <si>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</si>
  <si>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</si>
  <si>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</si>
  <si>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</si>
  <si>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</si>
  <si>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</si>
  <si>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</si>
  <si>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</si>
  <si>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</si>
  <si>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</si>
  <si>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</si>
  <si>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</si>
  <si>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</si>
  <si>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</si>
  <si>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</si>
  <si>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</si>
  <si>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</si>
  <si>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</si>
  <si>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</si>
  <si>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</si>
  <si>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</si>
  <si>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</si>
  <si>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</si>
  <si>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</si>
  <si>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</si>
  <si>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</si>
  <si>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</si>
  <si>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</si>
  <si>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</si>
  <si>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</si>
  <si>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</si>
  <si>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Value</t>
  </si>
  <si>
    <t>Unit</t>
  </si>
  <si>
    <t>Emission Factor</t>
  </si>
  <si>
    <t>kg CH4/tank</t>
  </si>
  <si>
    <t>kg CH4/dry seal compressor</t>
  </si>
  <si>
    <t>Compressor starts</t>
  </si>
  <si>
    <t>kg CH4/compressor</t>
  </si>
  <si>
    <t>Gathering pipeline dig-ins</t>
  </si>
  <si>
    <t>kg CH4/mile</t>
  </si>
  <si>
    <t>GHGI Emissions Factor (See Reference Data)</t>
  </si>
  <si>
    <t>Enter total methane emissions per facility/basin as reported to GHGRP</t>
  </si>
  <si>
    <t>Compressor Starts</t>
  </si>
  <si>
    <t>Storage Vessels, Floating roof tanks</t>
  </si>
  <si>
    <t>Number of acid gas removal units</t>
  </si>
  <si>
    <t>Number of compressors</t>
  </si>
  <si>
    <t>Number of centrifugal compressors with dry seals</t>
  </si>
  <si>
    <t>Number of floating roof tanks</t>
  </si>
  <si>
    <t xml:space="preserve"> Activity Data</t>
  </si>
  <si>
    <t>Activity Data Needed</t>
  </si>
  <si>
    <t>GHG Inventory emission factor multiplied by number of AGRUs</t>
  </si>
  <si>
    <t>GHG Inventory emission factor multiplied by floating roof tanks</t>
  </si>
  <si>
    <t>Methane Emissions (Metric Ton CH4)</t>
  </si>
  <si>
    <t>Notes</t>
  </si>
  <si>
    <t>To convert throughput to methane, the reporting company can use and disclose its own estimate of the methane content of received gas or can use a default factor of 83.3 percent. Change value for each facility as appropriate</t>
  </si>
  <si>
    <t>Assume a default raw gas higher heating value of 1.235 MMBtu per thousand standard cubic feet from Table 3-8 of the API Compendium or enter a facility-specific factor</t>
  </si>
  <si>
    <t>Assume a default heating value of 5.8 MMBtu per barrel (consisten with crude oil) from API Compendium Table 3-8 or enter a facility-specific factor</t>
  </si>
  <si>
    <t>GHGRP Facility-Specific Gathering &amp; Boosting Segment Methane Intensity</t>
  </si>
  <si>
    <t>GHGRP Facility-Wide Gathering &amp; Boosting Segment Methane Intensity</t>
  </si>
  <si>
    <t>Non GHGRP Facility-Specific Gathering &amp; Boosting Segment Methane Intensity</t>
  </si>
  <si>
    <t>Non GHGRP Facility-Wide Gathering &amp; Boosting Segment Methane Intensity</t>
  </si>
  <si>
    <t>Instructions</t>
  </si>
  <si>
    <t>Overview</t>
  </si>
  <si>
    <t>Total Methane Emissions (MT)</t>
  </si>
  <si>
    <t>Methane Content of Natural Gas Transported (%)</t>
  </si>
  <si>
    <t>Hydrocarbon Liquids Transported (bbl)</t>
  </si>
  <si>
    <t>Energy Content of Hydrocarbon Liquids Transported (MMBtu/bbl)</t>
  </si>
  <si>
    <t>Gas Ratio (%)</t>
  </si>
  <si>
    <t>NGSI Methane Emissions Intensity (%)</t>
  </si>
  <si>
    <t>Total gathering and boosting segment methane emissions from GHGRP and non GHGRP facilities</t>
  </si>
  <si>
    <t>Total volume of gas transported by GHGRP and non GHGRP facilities</t>
  </si>
  <si>
    <t>Raw gas higher heating value (weighted average energy content of all natural gas transported)</t>
  </si>
  <si>
    <t>Methane content of natural gas transported (weighted average methane content of all natural gas transported)</t>
  </si>
  <si>
    <t>Total volume of hydrocarbon liquids transported by GHGRP and non GHGRP facilities</t>
  </si>
  <si>
    <t>Methane emissions intensity associated with natural gas gathering &amp; boosting (methane emissions allocated to natural gas divided by total methane throughput)</t>
  </si>
  <si>
    <t>Section 1. Gathering &amp; Boosting Segment Emissions Calculated Using GHGRP Methodology</t>
  </si>
  <si>
    <t>Gas Transported by Gathering &amp; Boosting Facilities (Mscf)</t>
  </si>
  <si>
    <t>Energy Content of Gas Transported (MMBTU/Mscf)</t>
  </si>
  <si>
    <t>Energy Equivalent of Gas Transported (MMBTU)</t>
  </si>
  <si>
    <t>Natural Gas Transported (Mscf)</t>
  </si>
  <si>
    <t>Energy Content of Natural Gas Transported (MMBtu/Mscf)</t>
  </si>
  <si>
    <t>Hydrocarbon Liquids Transported by Gathering &amp; Boosting Facilities (bbl)</t>
  </si>
  <si>
    <t>Energy Content of Hydrocarbon Liquids Transported (MMBTU/bbl)</t>
  </si>
  <si>
    <t>Energy Equivalent of Hydrocarbon Liquids Transported (MMBTU)</t>
  </si>
  <si>
    <t>Volume (thousand standard cubic feet) of gas transported consistent with 98.236(aa)(10)(ii) definition</t>
  </si>
  <si>
    <t>Volume (barrels) of all hydrocarbon liquids transported consistent with 98.236(aa)(10)(iv) definition</t>
  </si>
  <si>
    <t>For companies with gathering &amp; boosting operations, segment throughput equates to the volume of gas transported by gathering &amp; boosting facilities consistent with the definition of 98.236(aa)(10)(ii) in the GHGRP</t>
  </si>
  <si>
    <t>Section 2. Gathering &amp; Boosting Segment Activity Factors for Sources Using GHG Inventory Methodology</t>
  </si>
  <si>
    <t>Section 3. Gathering &amp; Boosting Segment Emissions Calculated Using GHG Inventory Methodology</t>
  </si>
  <si>
    <t>Parameter</t>
  </si>
  <si>
    <t>Acid gas removal units</t>
  </si>
  <si>
    <t>Floating roof storage tanks</t>
  </si>
  <si>
    <t>Conversion Factor</t>
  </si>
  <si>
    <t>Natural Gas Throughput (Mscf)</t>
  </si>
  <si>
    <t>Methane Throughput (Mscf)</t>
  </si>
  <si>
    <t>Total Methane Throughput (Mscf)</t>
  </si>
  <si>
    <t>Dry seals on centrifugal compressors</t>
  </si>
  <si>
    <t>Heating value of all hydrocarbon liquids transported (weighted average energy content of all hydrocarbon liquids transported)</t>
  </si>
  <si>
    <t>Spreadsheet Key</t>
  </si>
  <si>
    <t>To convert thousand standard cubic feet (Mscf) methane to metric ton (MT) methane, multiply Mscf by 0.0192</t>
  </si>
  <si>
    <t>Emission Factors for GHG Inventory Methodology Sources</t>
  </si>
  <si>
    <t>2018 GHGI petroleum systems production segment</t>
  </si>
  <si>
    <t>2020 GHGI processing segment</t>
  </si>
  <si>
    <t>GHGI EFs</t>
  </si>
  <si>
    <t>Total GHGRP Methodology Methane Emissions (MT)</t>
  </si>
  <si>
    <t>Total GHGI Methodology Methane Emissions (MT)</t>
  </si>
  <si>
    <t xml:space="preserve">NGSI participants are encouraged to publicly report the following data each year. NGSI requests data at a company level. However, companies may also choose to disclose facility-level methane emissions and intensity </t>
  </si>
  <si>
    <t>kg CH4/AGRU</t>
  </si>
  <si>
    <t>Share of natural gas transported on an energy equivalent basis (energy content of natural gas throughput divided by sum of energy content of natural gas and hydrocarbon liquid throughput). Note: this reflects the company-level gas ratio; to calculate company-level NGSI methane emissions intensity, emissions must be allocated using the facility-level gas ratios</t>
  </si>
  <si>
    <t>Yellow Shaded Worksheets are for Information and Reference Purposes Only - No Data Entry Required</t>
  </si>
  <si>
    <t>Natural Gas Sustainability Initiative | (eei.org)</t>
  </si>
  <si>
    <t>Natural Gas Sustainability Initiative (NGSI) - American Gas Association (aga.org)</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</si>
  <si>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</si>
  <si>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</si>
  <si>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</si>
  <si>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</si>
  <si>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SUPERSEDED FACTORS USED IN RY2022 and EARLIER YEAR REPORTS (For Information Only)</t>
  </si>
  <si>
    <t>Reference Data: Conversion and Emission Factor Data for NGSI Protocol V1.0</t>
  </si>
  <si>
    <t>Methane Density (Source: 40 CFR 98.233(v))</t>
  </si>
  <si>
    <t>metric ton/thousand standard cubic feet</t>
  </si>
  <si>
    <t>Units</t>
  </si>
  <si>
    <t>Source for NGSI Protocol 1.0</t>
  </si>
  <si>
    <t>Onshore Production</t>
  </si>
  <si>
    <t>Wells drilled in the calendar year</t>
  </si>
  <si>
    <t>kg CH4/well drilled</t>
  </si>
  <si>
    <t>2020 GHGI production segment</t>
  </si>
  <si>
    <t>Vessels blowdowns (applies to separators, heater-treaters, dehydrators, and in-line heaters)</t>
  </si>
  <si>
    <t>kg CH4/vessel</t>
  </si>
  <si>
    <t>PRVs releases</t>
  </si>
  <si>
    <t>kg CH4/PRV</t>
  </si>
  <si>
    <t>Compressor blowdowns</t>
  </si>
  <si>
    <t>FACTORS USED IN RY2023 REPORTS</t>
  </si>
  <si>
    <t>Reference Data: Conversion and Emission Factor Data for NGSI Protocol V2.0</t>
  </si>
  <si>
    <t>Source for NGSI Protocol 2.0</t>
  </si>
  <si>
    <t xml:space="preserve">Version 2.0 Gathering &amp; Boosting Template - Updates </t>
  </si>
  <si>
    <t>Methane Intensity Reporting Template for the Gathering &amp; Boosting Segment 
Natural Gas Sustainability Initiative (NGSI) Methane Emissions Intensity Protocol V2.0.</t>
  </si>
  <si>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</si>
  <si>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</si>
  <si>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 xml:space="preserve">Section 5:  G&amp;B GHGRP and Non-GHGRP Facilities Worksheets
</t>
  </si>
  <si>
    <t xml:space="preserve">Section 6:  G&amp;B GHGRP and Non-GHGRP Facilities Worksheets
</t>
  </si>
  <si>
    <t>Blue Shaded Worksheets are for Entry of Company Data &amp; Calculations - Data Entry Required</t>
  </si>
  <si>
    <t>Section 1:  Data Entry Required (GHGRP Reported Methane Emissions for each Basin)</t>
  </si>
  <si>
    <t>Section 2:  Data Entry Required (Counts of Equipment for each Basin)</t>
  </si>
  <si>
    <t xml:space="preserve">Section 3:  Auto-Calculated No Data Entry Required </t>
  </si>
  <si>
    <t xml:space="preserve">Section 4:  Auto-Calculated No Data Entry Required </t>
  </si>
  <si>
    <t>Section 5:  Blue Cells (Data Entry Required), Orange Cells (Use Defaults or Enter Facility Specific Data), and Green Cells (Auto-Calculated)</t>
  </si>
  <si>
    <t>Section 6:  Orange Cells (Use Defaults or Enter Facility Specific Data) and Green Cells (Auto-Calculated)</t>
  </si>
  <si>
    <t xml:space="preserve">Section 7:  Auto-Calculated No Data Entry Required </t>
  </si>
  <si>
    <t>Gathering &amp; Boosting</t>
  </si>
  <si>
    <t>Total Methane Emissions (MT, sum of GHGRP and GHGI Emissions from Row 6 and Row 27)</t>
  </si>
  <si>
    <t>Product of gas transported volume and energy content (Row 36 * Row 37)</t>
  </si>
  <si>
    <t>Product of hydrocarbon liquids transported volume and energy content (Row 39 * Row 40)</t>
  </si>
  <si>
    <t>Calculate the gas ratio (GR) as the energy equivalent of natural gas transported divided by the total energy equivalent of transported natural gas and hydrocarbon liquids (Row 38 / (Row 38 + Row 41))</t>
  </si>
  <si>
    <t>GHGRP facility methane emissions allocated to natural gas value chain; gas ratio multiplied by estimated total facility methane emissions (Row 31 * Row 42)</t>
  </si>
  <si>
    <t>Total methane emissions from GHGRP-reporting facilities allocated to the natural gas supply chain (sum of Row 43)</t>
  </si>
  <si>
    <t>GHGRP facility methane throughput; methane content multiplied by natural gas throughput (Row 49 * Row 50)</t>
  </si>
  <si>
    <t>Company-wide gathering &amp; boosting segment methane throughput for GHGRP facilities (sum of Row 51)</t>
  </si>
  <si>
    <t>GHGRP facility methane intensity (facility methane emissions from Row 43 / (facility methane throughput from Row 51 * methane density))</t>
  </si>
  <si>
    <t>Methane intensity across all GHGRP facilities (total methane emissions from Row 44 / (total methane throughput from Row 52 * methane density))</t>
  </si>
  <si>
    <t>Total Methane Emissions (MT, sum of GHGRP and GHGI Emissions from Row 18 and 39, respectively)</t>
  </si>
  <si>
    <t>Product of gas transported volume and energy content (Row 48 * Row 49)</t>
  </si>
  <si>
    <t>Product of hydrocarbon liquids transported volume and energy content (Row 51 * Row 52)</t>
  </si>
  <si>
    <t>Calculate the gas ratio (GR) as the energy equivalent of natural gas transported divided by the total energy equivalent of transported natural gas and hydrocarbon liquids (Row 50 / (Row 50 + Row 53))</t>
  </si>
  <si>
    <t>Non GHGRP facility methane emissions allocated to natural gas value chain; gas ratio multiplied by estimated total facility methane emissions (Row 43 * Row 54)</t>
  </si>
  <si>
    <t>Total methane emissions from facilities that do not report under GHGRP allocated to the natural gas supply chain (sum of Row 55)</t>
  </si>
  <si>
    <t>Non GHGRP facility methane throughput; methane content multiplied by natural gas throughput (Row 61 * Row 62)</t>
  </si>
  <si>
    <t>Total methane emissons from non GHGRP facilities allocated to natural gas supply chain (sum Row 63)</t>
  </si>
  <si>
    <t>Non GHGRP facility methane intensity. (Facility methane emissions from Row 55 / (Facility methane throughput from Row 63 * methane density))</t>
  </si>
  <si>
    <t>Methane intensity across all non GHGRP facilities. (Total methane emissions from Row 56 / (Total methane throughput from Row 64 * methane density))</t>
  </si>
  <si>
    <t>Green Shaded Worksheet Summarizes Results for Data Disclosure(s) - No Data Entry Required</t>
  </si>
  <si>
    <t>Description of Quantification Method(s)</t>
  </si>
  <si>
    <t>Description of Quantification Method</t>
  </si>
  <si>
    <t>Section 1:  Data Entry Required (GHGRP-Based Methane Emissions for each Basin)</t>
  </si>
  <si>
    <t>NOTE:  V2.0 NGSI Protocol does not change the list of emission sources being reported in the NGSI Gathering &amp; Boosting Reporting Template.</t>
  </si>
  <si>
    <t xml:space="preserve">Company Information Worksheet (Complete this worksheet first)
</t>
  </si>
  <si>
    <t xml:space="preserve">Company Summary Information Worksheet </t>
  </si>
  <si>
    <t xml:space="preserve">All auto-calculated cells are locked to prevent inadvertent editing by users of the templates. </t>
  </si>
  <si>
    <t>Summary of Methane Intensity Results*</t>
  </si>
  <si>
    <t>Methane Intensity (percent)</t>
  </si>
  <si>
    <t>Enter Company Name</t>
  </si>
  <si>
    <t>Enter GHGRP Facility Names</t>
  </si>
  <si>
    <t>"GHGRP Facility Name"</t>
  </si>
  <si>
    <t>Enter Non-GHGRP Facility Names</t>
  </si>
  <si>
    <t>"Non-GHGRP Facility Name"</t>
  </si>
  <si>
    <t>*This table is included to show company-wide processing segment methane intensity.  More detailed information is included in the G&amp;B GHGRP Facilities worksheet, G&amp;B Non-GHGRP Facilities worksheet, and the Public Disclosure Data worksheet</t>
  </si>
  <si>
    <t>Gathering &amp; Boosting Example Company</t>
  </si>
  <si>
    <r>
      <t xml:space="preserve">Data Entry Worksheet for GHGRP Facilities
Gathering &amp; Boosting Segment
</t>
    </r>
    <r>
      <rPr>
        <b/>
        <sz val="10"/>
        <color rgb="FFFF0000"/>
        <rFont val="Arial"/>
        <family val="2"/>
      </rPr>
      <t>All auto-calculated cells are locked to prevent inadvertent editing by users of the templates</t>
    </r>
  </si>
  <si>
    <t>Section 4: Total Methane Emissions PER Gathering &amp; Boosting Facility (GHGRP and GHGi Methodology Basis)</t>
  </si>
  <si>
    <t>Section 5: Total Methane Emissions PER Gathering &amp; Boosting Facility and Gathering &amp; Boosting Segment Total (after Gas-Liquid Ratio Allocation)</t>
  </si>
  <si>
    <t>Alternative calculation methods noted in red below that require some data entry</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</si>
  <si>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worksheet cell D18</t>
    </r>
  </si>
  <si>
    <t>Assume a default heating value of 5.8 MMBtu per barrel (consistent with crude oil) from API Compendium Table 3-8 or enter a facility-specific factor</t>
  </si>
  <si>
    <t>Section 6: Total Methane Throughput PER Gathering &amp; Boosting Facility and Gathering &amp; Boosting Segment Total</t>
  </si>
  <si>
    <t>Section 7: Total Methane Intensity (Percent) PER Gathering &amp; Boosting Facility and Gathering &amp; Boosting Segment Total (Percent)</t>
  </si>
  <si>
    <r>
      <rPr>
        <b/>
        <u/>
        <sz val="10"/>
        <color rgb="FFFF0000"/>
        <rFont val="Arial"/>
        <family val="2"/>
      </rPr>
      <t>QA Check</t>
    </r>
    <r>
      <rPr>
        <b/>
        <sz val="10"/>
        <color rgb="FFFF0000"/>
        <rFont val="Arial"/>
        <family val="2"/>
      </rPr>
      <t xml:space="preserve">
All GHGRP Facilities Methane Emissions Total based on GHGRP Methodology</t>
    </r>
  </si>
  <si>
    <r>
      <rPr>
        <b/>
        <u/>
        <sz val="10"/>
        <color rgb="FFFF0000"/>
        <rFont val="Arial"/>
        <family val="2"/>
      </rPr>
      <t>QA Check</t>
    </r>
    <r>
      <rPr>
        <b/>
        <sz val="10"/>
        <color rgb="FFFF0000"/>
        <rFont val="Arial"/>
        <family val="2"/>
      </rPr>
      <t xml:space="preserve">
All GHGRP Facilities:  
Total Equipment Counts &amp; Pipeline Miles</t>
    </r>
  </si>
  <si>
    <r>
      <rPr>
        <b/>
        <u/>
        <sz val="10"/>
        <color rgb="FFFF0000"/>
        <rFont val="Arial"/>
        <family val="2"/>
      </rPr>
      <t>QA Check</t>
    </r>
    <r>
      <rPr>
        <b/>
        <sz val="10"/>
        <color rgb="FFFF0000"/>
        <rFont val="Arial"/>
        <family val="2"/>
      </rPr>
      <t xml:space="preserve">
All GHGRP Facilities Methane Emissions based on GHGi Methodology: Total by Source Type &amp; Overall Total</t>
    </r>
  </si>
  <si>
    <r>
      <rPr>
        <b/>
        <u/>
        <sz val="10"/>
        <color rgb="FFFF0000"/>
        <rFont val="Arial"/>
        <family val="2"/>
      </rPr>
      <t>QA Check</t>
    </r>
    <r>
      <rPr>
        <b/>
        <sz val="10"/>
        <color rgb="FFFF0000"/>
        <rFont val="Arial"/>
        <family val="2"/>
      </rPr>
      <t xml:space="preserve">
All GHGRP Facilities: Total Methane Emissions GHGRP &amp; GHGi Methodologies</t>
    </r>
  </si>
  <si>
    <r>
      <rPr>
        <b/>
        <u/>
        <sz val="10"/>
        <color rgb="FFFF0000"/>
        <rFont val="Arial"/>
        <family val="2"/>
      </rPr>
      <t>QA Check</t>
    </r>
    <r>
      <rPr>
        <b/>
        <sz val="10"/>
        <color rgb="FFFF0000"/>
        <rFont val="Arial"/>
        <family val="2"/>
      </rPr>
      <t xml:space="preserve">
All GHGRP Facilities: Total Gas and Liquid Throughput and Total Methane Emissions after applying Gas Ratio Allocation</t>
    </r>
  </si>
  <si>
    <t>If ERROR is specified, please recheck values entered in Sections 1.0, 2.0, and 5.0</t>
  </si>
  <si>
    <r>
      <rPr>
        <b/>
        <u/>
        <sz val="10"/>
        <color rgb="FFFF0000"/>
        <rFont val="Arial"/>
        <family val="2"/>
      </rPr>
      <t>QA Check</t>
    </r>
    <r>
      <rPr>
        <b/>
        <sz val="10"/>
        <color rgb="FFFF0000"/>
        <rFont val="Arial"/>
        <family val="2"/>
      </rPr>
      <t xml:space="preserve">
All GHGRP Facilities: Total Natural Gas and Methane Throughput </t>
    </r>
  </si>
  <si>
    <t>If ERROR is specified, please recheck values entered in Section 5.0</t>
  </si>
  <si>
    <t>If ERROR is specified, please recheck values entered in Sections 5.0 and 6.0</t>
  </si>
  <si>
    <r>
      <t xml:space="preserve">Data Entry Worksheet for Non-GHGRP Facilities
Gathering &amp; Boosting Segment
</t>
    </r>
    <r>
      <rPr>
        <b/>
        <sz val="10"/>
        <color rgb="FFFF0000"/>
        <rFont val="Arial"/>
        <family val="2"/>
      </rPr>
      <t>All auto-calculated cells are locked to prevent inadvertent editing by users of the templates</t>
    </r>
  </si>
  <si>
    <r>
      <rPr>
        <b/>
        <u/>
        <sz val="10"/>
        <color rgb="FFFF0000"/>
        <rFont val="Arial"/>
        <family val="2"/>
      </rPr>
      <t>QA Check</t>
    </r>
    <r>
      <rPr>
        <b/>
        <sz val="10"/>
        <color rgb="FFFF0000"/>
        <rFont val="Arial"/>
        <family val="2"/>
      </rPr>
      <t xml:space="preserve">
All Non-GHGRP Facilities Methane Emissions Total based on GHGRP Methodology</t>
    </r>
  </si>
  <si>
    <r>
      <rPr>
        <b/>
        <u/>
        <sz val="10"/>
        <color rgb="FFFF0000"/>
        <rFont val="Arial"/>
        <family val="2"/>
      </rPr>
      <t>QA Check</t>
    </r>
    <r>
      <rPr>
        <b/>
        <sz val="10"/>
        <color rgb="FFFF0000"/>
        <rFont val="Arial"/>
        <family val="2"/>
      </rPr>
      <t xml:space="preserve">
All Non-GHGRP Facilities:  
Total Equipment Counts &amp; Pipeline Miles</t>
    </r>
  </si>
  <si>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</si>
  <si>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r>
      <rPr>
        <b/>
        <u/>
        <sz val="10"/>
        <color rgb="FFFF0000"/>
        <rFont val="Arial"/>
        <family val="2"/>
      </rPr>
      <t>QA Check</t>
    </r>
    <r>
      <rPr>
        <b/>
        <sz val="10"/>
        <color rgb="FFFF0000"/>
        <rFont val="Arial"/>
        <family val="2"/>
      </rPr>
      <t xml:space="preserve">
All Non-GHGRP Facilities: Total Methane Emissions GHGRP &amp; GHGi Methodologies</t>
    </r>
  </si>
  <si>
    <r>
      <rPr>
        <b/>
        <u/>
        <sz val="10"/>
        <color rgb="FFFF0000"/>
        <rFont val="Arial"/>
        <family val="2"/>
      </rPr>
      <t>QA Check</t>
    </r>
    <r>
      <rPr>
        <b/>
        <sz val="10"/>
        <color rgb="FFFF0000"/>
        <rFont val="Arial"/>
        <family val="2"/>
      </rPr>
      <t xml:space="preserve">
All Non-GHGRP Facilities: Total Gas and Liquid Throughput and Total Methane Emissions after applying Gas Ratio Allocation</t>
    </r>
  </si>
  <si>
    <r>
      <rPr>
        <b/>
        <u/>
        <sz val="10"/>
        <color rgb="FFFF0000"/>
        <rFont val="Arial"/>
        <family val="2"/>
      </rPr>
      <t>QA Check</t>
    </r>
    <r>
      <rPr>
        <b/>
        <sz val="10"/>
        <color rgb="FFFF0000"/>
        <rFont val="Arial"/>
        <family val="2"/>
      </rPr>
      <t xml:space="preserve">
All Non-GHGRP Facilities: Total Natural Gas and Methane Throughput </t>
    </r>
  </si>
  <si>
    <r>
      <t xml:space="preserve">Summary Disclosure Data (Auto-Calculated; No Data Entry Required)
</t>
    </r>
    <r>
      <rPr>
        <b/>
        <sz val="10"/>
        <color rgb="FFFF0000"/>
        <rFont val="Arial"/>
        <family val="2"/>
      </rPr>
      <t>All auto-calculated cells are locked to prevent inadvertent editing by users of the templates</t>
    </r>
  </si>
  <si>
    <t>2023 GHGi for processing segment also being applied to G&amp;B segment</t>
  </si>
  <si>
    <t>2023 GHGi for production segment also being applied to G&amp;B segment</t>
  </si>
  <si>
    <t>2018 GHGI for production &amp; G&amp;B segments; factor last published in 2018 GHGi</t>
  </si>
  <si>
    <t>2018 GHGi petroleum systems production segment; factor last published in 2018 GHGi</t>
  </si>
  <si>
    <t xml:space="preserve">NOTE:  For those factors noted as last published in the 2018 GHGi, this was the last year that CH4 emissions were reported in the GHGi for those sources within the production and G&amp;B segments.  Because these sources may still exist for some reporters, these factors have been included in the NGSI Protocols V1.0 and V2.0.  </t>
  </si>
  <si>
    <r>
      <rPr>
        <b/>
        <u/>
        <sz val="10"/>
        <color rgb="FFFF0000"/>
        <rFont val="Arial"/>
        <family val="2"/>
      </rPr>
      <t>QA Check</t>
    </r>
    <r>
      <rPr>
        <b/>
        <sz val="10"/>
        <color rgb="FFFF0000"/>
        <rFont val="Arial"/>
        <family val="2"/>
      </rPr>
      <t xml:space="preserve">
All Non-GHGRP Facilities: Total G&amp;B Segment Methane Intensity after applying Gas Ratio Allocation to Methane Emissions</t>
    </r>
  </si>
  <si>
    <r>
      <rPr>
        <b/>
        <u/>
        <sz val="10"/>
        <color rgb="FFFF0000"/>
        <rFont val="Arial"/>
        <family val="2"/>
      </rPr>
      <t>QA Check</t>
    </r>
    <r>
      <rPr>
        <b/>
        <sz val="10"/>
        <color rgb="FFFF0000"/>
        <rFont val="Arial"/>
        <family val="2"/>
      </rPr>
      <t xml:space="preserve">
All GHGRP Facilities: Total G&amp;B Segment Methane Intensity after applying Gas Ratio Allocation to Methane Emissions</t>
    </r>
  </si>
  <si>
    <t>V2.0 Updates_Please Read First Worksheet</t>
  </si>
  <si>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</si>
  <si>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t>Overview, Instructions &amp; References Worksheets</t>
  </si>
  <si>
    <t>Emission Factor References Worksheet</t>
  </si>
  <si>
    <t>Blank Worksheet Separators Added</t>
  </si>
  <si>
    <t>Company Information Worksheet Added</t>
  </si>
  <si>
    <t>G&amp;B GHGRP and G&amp;B Non-GHGRP Worksheets</t>
  </si>
  <si>
    <t>G&amp;B GHGRP, G&amp;B Non-GHGRP and Public Disclosure Data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</si>
  <si>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</si>
  <si>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</si>
  <si>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</si>
  <si>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</si>
  <si>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 xml:space="preserve">The Gathering &amp; Boosting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</si>
  <si>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J of Section 3.0 of the G&amp;B GHGRP and G&amp;B Non-GHGRP worksheets were updated to the most recent GHGi factors finalized in the 2023 GHGi.</t>
  </si>
  <si>
    <t xml:space="preserve">The G&amp;B GHGRP, G&amp;B Non-GHGRP Facilities, and Public Disclosure Data worksheets each include a spreadsheet key table showing what each of the color codes mean.  </t>
  </si>
  <si>
    <t xml:space="preserve">Auto-calculated QA checks have been added in Columns O to S of the  G&amp;B GHGRP and G&amp;B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</si>
  <si>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 xml:space="preserve">QA/Validation Check Added </t>
  </si>
  <si>
    <t xml:space="preserve">On the G&amp;B GHGRP and G&amp;B Non-GHGRP Facilities worksheets, either "Data Entry Required" or "No Data Entry Required" have been added above each of the sections within the worksheets.  </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</si>
  <si>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</si>
  <si>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Description of Data Entry and Calculation Worksheets 
(Company Information, G&amp;B GHGRP Facilities, G&amp;B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</si>
  <si>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["G&amp;B GHGRP Facilities" worksheet] and facilities that do not trigger reporting under GHGRP ["G&amp;B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</si>
  <si>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t>Complete the company information worksheet first followed by the "G&amp;B GHGRP Facilities" and "G&amp;B Non-GHGRP Facilities" worksheets.</t>
  </si>
  <si>
    <r>
      <t xml:space="preserve">The process for populating the "G&amp;B GHGRP Facilities" and "G&amp;B Non-GHGRP Facilities" worksheets is almost identical, with the only difference occurring in Section 1. 
</t>
    </r>
    <r>
      <rPr>
        <b/>
        <u/>
        <sz val="10"/>
        <color rgb="FFFF0000"/>
        <rFont val="Arial"/>
        <family val="2"/>
      </rPr>
      <t>Section 1 GHGRP (G&amp;B GHGRP Facilities Sheet)</t>
    </r>
    <r>
      <rPr>
        <u/>
        <sz val="10"/>
        <color rgb="FFFF0000"/>
        <rFont val="Arial"/>
        <family val="2"/>
      </rPr>
      <t>:</t>
    </r>
    <r>
      <rPr>
        <sz val="10"/>
        <color theme="1"/>
        <rFont val="Arial"/>
        <family val="2"/>
      </rPr>
      <t xml:space="preserve">  Input emissions from sources included in the GHGRP. For the "G&amp;B GHGRP Facilities" worksheet, only total methane emissions for each facility as reported to EPA needs to be entered; there is no need to enter source-specific emissions. 
</t>
    </r>
    <r>
      <rPr>
        <b/>
        <u/>
        <sz val="10"/>
        <color rgb="FFFF0000"/>
        <rFont val="Arial"/>
        <family val="2"/>
      </rPr>
      <t>Section 1 Non-GHGRP (G&amp;B Non-GHGRP Facilities Sheet)</t>
    </r>
    <r>
      <rPr>
        <u/>
        <sz val="10"/>
        <color rgb="FFFF0000"/>
        <rFont val="Arial"/>
        <family val="2"/>
      </rPr>
      <t>:</t>
    </r>
    <r>
      <rPr>
        <sz val="10"/>
        <color theme="1"/>
        <rFont val="Arial"/>
        <family val="2"/>
      </rPr>
      <t xml:space="preserve">  In the "G&amp;B-Non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</si>
  <si>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r>
      <rPr>
        <b/>
        <u/>
        <sz val="10"/>
        <color rgb="FFFF0000"/>
        <rFont val="Arial"/>
        <family val="2"/>
      </rPr>
      <t xml:space="preserve">
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for each facility.</t>
    </r>
  </si>
  <si>
    <r>
      <rPr>
        <b/>
        <u/>
        <sz val="10"/>
        <color rgb="FFFF0000"/>
        <rFont val="Arial"/>
        <family val="2"/>
      </rPr>
      <t>Section 5:</t>
    </r>
    <r>
      <rPr>
        <sz val="10"/>
        <color theme="1"/>
        <rFont val="Arial"/>
        <family val="2"/>
      </rPr>
      <t xml:space="preserve">  The spreadsheet allocates methane emissions between the natural gas value chain and hydrocarbon liquids value chain.  Emissions are allocated based on an energy-weighted gas ratio. The gas ratio is calculated using data entered on natural gas and liquids throughput in the blue shaded cells and average energy contents for each commodity in the orange shaded cells.  Users may enter facility-specific energy contents in the orange shaded cells if the default factors are not used.  G&amp;B segment methane emissions allocated to the natural gas value chain are automatically calculated using the total emissions from Section 4 and the gas ratio.</t>
    </r>
  </si>
  <si>
    <r>
      <rPr>
        <b/>
        <u/>
        <sz val="10"/>
        <color rgb="FFFF0000"/>
        <rFont val="Arial"/>
        <family val="2"/>
      </rPr>
      <t xml:space="preserve">
Section 6:</t>
    </r>
    <r>
      <rPr>
        <sz val="10"/>
        <color theme="1"/>
        <rFont val="Arial"/>
        <family val="2"/>
      </rPr>
      <t xml:space="preserve">  Calculation of total methane throughput. Companies may enter their own methane content for natural gas throughput for each facility in the orange shaded cells or use the default methane content of 83.3%.  Total methane throughput is automatically calculated using the methane content figure and the gas throughput data entered in Section 5.</t>
    </r>
  </si>
  <si>
    <r>
      <t xml:space="preserve">
</t>
    </r>
    <r>
      <rPr>
        <b/>
        <u/>
        <sz val="10"/>
        <color rgb="FFFF0000"/>
        <rFont val="Arial"/>
        <family val="2"/>
      </rPr>
      <t>Section 7</t>
    </r>
    <r>
      <rPr>
        <u/>
        <sz val="10"/>
        <color rgb="FFFF0000"/>
        <rFont val="Arial"/>
        <family val="2"/>
      </rPr>
      <t>:</t>
    </r>
    <r>
      <rPr>
        <sz val="10"/>
        <color theme="1"/>
        <rFont val="Arial"/>
        <family val="2"/>
      </rPr>
      <t xml:space="preserve">  The conversion and emission factors in Section 7 are used in the methane emissions and intensity calculations and should not be altered. </t>
    </r>
  </si>
  <si>
    <t xml:space="preserve">Sections 2 to 4:  G&amp;B GHGRP and Non-GHGRP Facilities Worksheets
</t>
  </si>
  <si>
    <t xml:space="preserve">Section 1:  G&amp;B GHGRP and Non-GHGRP Facilities Worksheets
</t>
  </si>
  <si>
    <t>Section 7:  G&amp;B GHGRP and Non-GHGRP Facilities Worksheets</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</si>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</sst>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00"/>
    <numFmt numFmtId="168" formatCode="0.0000%"/>
  </numFmts>
  <fonts count="58" x14ac:knownFonts="1">
    <font>
      <sz val="11"/>
      <color theme="1"/>
      <name val="Calibri"/>
      <family val="2"/>
      <scheme val="minor"/>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sz val="11"/>
      <color rgb="FFFF0000"/>
      <name val="Calibri"/>
      <family val="2"/>
      <scheme val="minor"/>
    </font>
    <font>
      <b/>
      <sz val="12"/>
      <color theme="0"/>
      <name val="Arial"/>
      <family val="2"/>
    </font>
    <font>
      <sz val="8"/>
      <color theme="1" tint="0.499984740745262"/>
      <name val="Arial"/>
      <family val="2"/>
    </font>
    <font>
      <u/>
      <sz val="11"/>
      <color theme="10"/>
      <name val="Calibri"/>
      <family val="2"/>
      <scheme val="minor"/>
    </font>
    <font>
      <b/>
      <u/>
      <sz val="20"/>
      <color rgb="FFFF000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sz val="10"/>
      <color rgb="FFFF0000"/>
      <name val="Arial"/>
      <family val="2"/>
    </font>
    <font>
      <b/>
      <sz val="18"/>
      <color theme="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2"/>
      <color theme="1"/>
      <name val="Arial"/>
      <family val="2"/>
    </font>
    <font>
      <b/>
      <i/>
      <sz val="10"/>
      <color theme="1"/>
      <name val="Arial"/>
      <family val="2"/>
    </font>
    <font>
      <b/>
      <i/>
      <sz val="10"/>
      <name val="Arial"/>
      <family val="2"/>
    </font>
    <font>
      <i/>
      <sz val="10"/>
      <name val="Arial"/>
      <family val="2"/>
    </font>
    <font>
      <b/>
      <sz val="14"/>
      <color theme="1"/>
      <name val="Arial"/>
      <family val="2"/>
    </font>
    <font>
      <b/>
      <sz val="11"/>
      <color theme="1"/>
      <name val="Arial"/>
      <family val="2"/>
    </font>
    <font>
      <b/>
      <sz val="16"/>
      <color rgb="FFFF0000"/>
      <name val="Arial"/>
      <family val="2"/>
    </font>
    <font>
      <i/>
      <sz val="8"/>
      <color theme="1"/>
      <name val="Arial"/>
      <family val="2"/>
    </font>
    <font>
      <b/>
      <sz val="14"/>
      <name val="Arial"/>
      <family val="2"/>
    </font>
    <font>
      <b/>
      <sz val="12"/>
      <color rgb="FF0070C0"/>
      <name val="Calibri"/>
      <family val="2"/>
      <scheme val="minor"/>
    </font>
    <font>
      <b/>
      <i/>
      <sz val="18"/>
      <color rgb="FFFF0000"/>
      <name val="Calibri"/>
      <family val="2"/>
      <scheme val="minor"/>
    </font>
    <font>
      <b/>
      <sz val="12"/>
      <color rgb="FFFF0000"/>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b/>
      <i/>
      <u/>
      <sz val="14"/>
      <color theme="1"/>
      <name val="Arial"/>
      <family val="2"/>
    </font>
    <font>
      <b/>
      <sz val="9"/>
      <color rgb="FFFF0000"/>
      <name val="Arial"/>
      <family val="2"/>
    </font>
    <font>
      <b/>
      <i/>
      <u/>
      <sz val="12"/>
      <color rgb="FF1A626C"/>
      <name val="Arial"/>
      <family val="2"/>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18"/>
      <color rgb="FFFF0000"/>
      <name val="Arial"/>
      <family val="2"/>
    </font>
    <font>
      <u/>
      <sz val="10"/>
      <color rgb="FFFF0000"/>
      <name val="Arial"/>
      <family val="2"/>
    </font>
  </fonts>
  <fills count="17">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FF00"/>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style="thin">
        <color indexed="64"/>
      </right>
      <top/>
      <bottom style="thin">
        <color indexed="64"/>
      </bottom>
      <diagonal/>
    </border>
    <border>
      <left style="thick">
        <color indexed="64"/>
      </left>
      <right/>
      <top style="thin">
        <color rgb="FF000000"/>
      </top>
      <bottom style="thin">
        <color rgb="FF000000"/>
      </bottom>
      <diagonal/>
    </border>
    <border>
      <left/>
      <right/>
      <top style="thin">
        <color rgb="FF000000"/>
      </top>
      <bottom style="thin">
        <color rgb="FF000000"/>
      </bottom>
      <diagonal/>
    </border>
    <border>
      <left/>
      <right style="thick">
        <color indexed="64"/>
      </right>
      <top style="thin">
        <color rgb="FF000000"/>
      </top>
      <bottom style="thin">
        <color rgb="FF000000"/>
      </bottom>
      <diagonal/>
    </border>
    <border>
      <left style="thin">
        <color rgb="FF000000"/>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6">
    <xf numFmtId="0" fontId="0"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0" fontId="11" fillId="0" borderId="0"/>
    <xf numFmtId="0" fontId="18" fillId="0" borderId="0" applyNumberFormat="0" applyFill="0" applyBorder="0" applyAlignment="0" applyProtection="0"/>
  </cellStyleXfs>
  <cellXfs count="383">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xf numFmtId="0" fontId="2" fillId="0" borderId="0" xfId="0" applyFont="1"/>
    <xf numFmtId="0" fontId="1" fillId="0" borderId="0" xfId="0" applyFont="1" applyAlignment="1">
      <alignment horizontal="left" vertical="center" wrapText="1"/>
    </xf>
    <xf numFmtId="0" fontId="2" fillId="0" borderId="1" xfId="0" applyFont="1" applyBorder="1" applyAlignment="1">
      <alignment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xf numFmtId="0" fontId="1" fillId="2" borderId="1" xfId="0" applyFont="1" applyFill="1" applyBorder="1" applyAlignment="1">
      <alignment vertical="center"/>
    </xf>
    <xf numFmtId="0" fontId="1" fillId="3" borderId="0" xfId="0" applyFont="1" applyFill="1" applyAlignment="1">
      <alignment wrapText="1"/>
    </xf>
    <xf numFmtId="0" fontId="1" fillId="3" borderId="0" xfId="0" applyFont="1" applyFill="1"/>
    <xf numFmtId="0" fontId="1" fillId="0" borderId="1" xfId="0" applyFont="1" applyBorder="1" applyAlignment="1">
      <alignment vertical="center"/>
    </xf>
    <xf numFmtId="0" fontId="1" fillId="0" borderId="1" xfId="0" applyFont="1" applyBorder="1" applyAlignment="1">
      <alignment horizontal="left" vertical="top" wrapText="1"/>
    </xf>
    <xf numFmtId="0" fontId="3" fillId="0" borderId="1" xfId="0" applyFont="1" applyBorder="1" applyAlignment="1">
      <alignment vertical="center" wrapText="1"/>
    </xf>
    <xf numFmtId="0" fontId="1" fillId="0" borderId="0" xfId="0" applyFont="1" applyAlignment="1">
      <alignment vertical="top" wrapText="1"/>
    </xf>
    <xf numFmtId="0" fontId="2" fillId="0" borderId="1" xfId="0" applyFont="1" applyBorder="1" applyAlignment="1">
      <alignment vertical="center" wrapText="1"/>
    </xf>
    <xf numFmtId="0" fontId="1" fillId="0" borderId="1" xfId="0" applyFont="1" applyBorder="1" applyAlignment="1">
      <alignment wrapText="1"/>
    </xf>
    <xf numFmtId="0" fontId="2" fillId="0" borderId="0" xfId="0" applyFont="1" applyAlignment="1">
      <alignment vertical="top" wrapText="1"/>
    </xf>
    <xf numFmtId="0" fontId="8" fillId="0" borderId="0" xfId="0" applyFont="1" applyAlignment="1">
      <alignment vertical="center"/>
    </xf>
    <xf numFmtId="0" fontId="1" fillId="0" borderId="0" xfId="0" applyFont="1" applyAlignment="1">
      <alignment vertical="top"/>
    </xf>
    <xf numFmtId="0" fontId="7" fillId="0" borderId="0" xfId="0" applyFont="1"/>
    <xf numFmtId="0" fontId="2" fillId="0" borderId="11" xfId="0" applyFont="1" applyBorder="1" applyAlignment="1">
      <alignment wrapText="1"/>
    </xf>
    <xf numFmtId="0" fontId="5" fillId="4" borderId="0" xfId="0" applyFont="1" applyFill="1"/>
    <xf numFmtId="0" fontId="1" fillId="4" borderId="0" xfId="0" applyFont="1" applyFill="1"/>
    <xf numFmtId="0" fontId="5" fillId="6" borderId="0" xfId="0" applyFont="1" applyFill="1"/>
    <xf numFmtId="0" fontId="1" fillId="6" borderId="0" xfId="0" applyFont="1" applyFill="1"/>
    <xf numFmtId="0" fontId="1" fillId="6" borderId="0" xfId="0" applyFont="1" applyFill="1" applyAlignment="1">
      <alignment wrapText="1"/>
    </xf>
    <xf numFmtId="0" fontId="2" fillId="6" borderId="0" xfId="0" applyFont="1" applyFill="1"/>
    <xf numFmtId="0" fontId="6" fillId="6" borderId="0" xfId="0" applyFont="1" applyFill="1"/>
    <xf numFmtId="0" fontId="7" fillId="6" borderId="0" xfId="0" applyFont="1" applyFill="1" applyAlignment="1">
      <alignment wrapText="1"/>
    </xf>
    <xf numFmtId="0" fontId="1" fillId="5" borderId="2" xfId="0" applyFont="1" applyFill="1" applyBorder="1"/>
    <xf numFmtId="0" fontId="2" fillId="0" borderId="10" xfId="0" applyFont="1" applyBorder="1"/>
    <xf numFmtId="0" fontId="2" fillId="0" borderId="13" xfId="0" applyFont="1" applyBorder="1" applyAlignment="1">
      <alignment horizontal="center"/>
    </xf>
    <xf numFmtId="0" fontId="1" fillId="5" borderId="16" xfId="0" applyFont="1" applyFill="1" applyBorder="1"/>
    <xf numFmtId="0" fontId="1" fillId="0" borderId="1" xfId="0" applyFont="1" applyBorder="1" applyAlignment="1">
      <alignment vertical="top" wrapText="1"/>
    </xf>
    <xf numFmtId="0" fontId="1" fillId="0" borderId="2" xfId="0" applyFont="1" applyBorder="1" applyAlignment="1">
      <alignment vertical="center" wrapText="1"/>
    </xf>
    <xf numFmtId="0" fontId="2" fillId="0" borderId="7" xfId="0" applyFont="1" applyBorder="1" applyAlignment="1">
      <alignment horizontal="center"/>
    </xf>
    <xf numFmtId="0" fontId="2" fillId="0" borderId="1" xfId="0" applyFont="1" applyBorder="1"/>
    <xf numFmtId="0" fontId="2" fillId="0" borderId="2" xfId="0" applyFont="1" applyBorder="1" applyAlignment="1">
      <alignment horizontal="center"/>
    </xf>
    <xf numFmtId="0" fontId="1" fillId="2" borderId="2" xfId="0" applyFont="1" applyFill="1" applyBorder="1" applyAlignment="1">
      <alignment vertical="center"/>
    </xf>
    <xf numFmtId="0" fontId="1" fillId="0" borderId="1" xfId="0" applyFont="1" applyBorder="1" applyAlignment="1">
      <alignment vertical="center" wrapText="1"/>
    </xf>
    <xf numFmtId="0" fontId="1" fillId="0" borderId="12" xfId="0" applyFont="1" applyBorder="1" applyAlignment="1">
      <alignment vertical="top" wrapText="1"/>
    </xf>
    <xf numFmtId="9" fontId="0" fillId="0" borderId="0" xfId="1" applyFont="1" applyAlignment="1"/>
    <xf numFmtId="0" fontId="2" fillId="0" borderId="1" xfId="0" applyFont="1" applyBorder="1" applyAlignment="1">
      <alignment horizontal="center"/>
    </xf>
    <xf numFmtId="0" fontId="1" fillId="0" borderId="1" xfId="0" applyFont="1" applyBorder="1"/>
    <xf numFmtId="4" fontId="1" fillId="8" borderId="1" xfId="0" applyNumberFormat="1" applyFont="1" applyFill="1" applyBorder="1" applyAlignment="1">
      <alignment horizontal="left" vertical="center"/>
    </xf>
    <xf numFmtId="43" fontId="1" fillId="0" borderId="1" xfId="2" applyFont="1" applyFill="1" applyBorder="1" applyAlignment="1">
      <alignment vertical="center"/>
    </xf>
    <xf numFmtId="0" fontId="14" fillId="0" borderId="0" xfId="0" applyFont="1"/>
    <xf numFmtId="0" fontId="17" fillId="0" borderId="0" xfId="4" applyFont="1" applyAlignment="1">
      <alignment vertical="top" wrapText="1"/>
    </xf>
    <xf numFmtId="0" fontId="2" fillId="0" borderId="3" xfId="0" applyFont="1" applyBorder="1" applyAlignment="1">
      <alignment horizontal="center"/>
    </xf>
    <xf numFmtId="0" fontId="10" fillId="0" borderId="0" xfId="0" applyFont="1" applyAlignment="1">
      <alignment horizontal="left" vertical="center" wrapText="1"/>
    </xf>
    <xf numFmtId="0" fontId="9" fillId="0" borderId="0" xfId="0" applyFont="1" applyAlignment="1">
      <alignment horizontal="left" vertical="center" wrapText="1"/>
    </xf>
    <xf numFmtId="0" fontId="21" fillId="10" borderId="0" xfId="0" applyFont="1" applyFill="1"/>
    <xf numFmtId="0" fontId="0" fillId="10" borderId="0" xfId="0" applyFill="1"/>
    <xf numFmtId="0" fontId="1" fillId="0" borderId="0" xfId="0" applyFont="1" applyAlignment="1">
      <alignment horizontal="left" vertical="center"/>
    </xf>
    <xf numFmtId="0" fontId="1" fillId="0" borderId="0" xfId="0" applyFont="1" applyAlignment="1">
      <alignment vertical="center"/>
    </xf>
    <xf numFmtId="2" fontId="1" fillId="2" borderId="20" xfId="0" applyNumberFormat="1" applyFont="1" applyFill="1" applyBorder="1" applyAlignment="1">
      <alignment horizontal="center"/>
    </xf>
    <xf numFmtId="2" fontId="1" fillId="9" borderId="20" xfId="0" applyNumberFormat="1" applyFont="1" applyFill="1" applyBorder="1" applyAlignment="1">
      <alignment horizontal="center"/>
    </xf>
    <xf numFmtId="0" fontId="1" fillId="7" borderId="20" xfId="0" applyFont="1" applyFill="1" applyBorder="1" applyAlignment="1">
      <alignment horizontal="center" vertical="center"/>
    </xf>
    <xf numFmtId="0" fontId="0" fillId="12" borderId="22" xfId="0" applyFill="1" applyBorder="1"/>
    <xf numFmtId="0" fontId="4" fillId="13" borderId="41" xfId="0" applyFont="1" applyFill="1" applyBorder="1"/>
    <xf numFmtId="0" fontId="4" fillId="13" borderId="10" xfId="0" applyFont="1" applyFill="1" applyBorder="1"/>
    <xf numFmtId="0" fontId="4" fillId="13" borderId="42" xfId="0" applyFont="1" applyFill="1" applyBorder="1"/>
    <xf numFmtId="0" fontId="4" fillId="13" borderId="20" xfId="0" applyFont="1" applyFill="1" applyBorder="1"/>
    <xf numFmtId="0" fontId="33" fillId="13" borderId="1" xfId="0" applyFont="1" applyFill="1" applyBorder="1"/>
    <xf numFmtId="0" fontId="33" fillId="13" borderId="1" xfId="3" applyFont="1" applyFill="1" applyBorder="1"/>
    <xf numFmtId="0" fontId="4" fillId="13" borderId="1" xfId="0" applyFont="1" applyFill="1" applyBorder="1"/>
    <xf numFmtId="0" fontId="33" fillId="13" borderId="21" xfId="3" applyFont="1" applyFill="1" applyBorder="1"/>
    <xf numFmtId="0" fontId="4" fillId="13" borderId="22" xfId="0" applyFont="1" applyFill="1" applyBorder="1"/>
    <xf numFmtId="0" fontId="4" fillId="13" borderId="23" xfId="0" applyFont="1" applyFill="1" applyBorder="1"/>
    <xf numFmtId="0" fontId="4" fillId="13" borderId="24" xfId="0" applyFont="1" applyFill="1" applyBorder="1"/>
    <xf numFmtId="0" fontId="33" fillId="13" borderId="20" xfId="0" applyFont="1" applyFill="1" applyBorder="1"/>
    <xf numFmtId="0" fontId="33" fillId="13" borderId="1" xfId="0" applyFont="1" applyFill="1" applyBorder="1" applyAlignment="1">
      <alignment horizontal="center"/>
    </xf>
    <xf numFmtId="0" fontId="35" fillId="13" borderId="1" xfId="0" applyFont="1" applyFill="1" applyBorder="1" applyAlignment="1">
      <alignment vertical="center"/>
    </xf>
    <xf numFmtId="43" fontId="4" fillId="13" borderId="1" xfId="2" applyFont="1" applyFill="1" applyBorder="1" applyAlignment="1">
      <alignment vertical="center"/>
    </xf>
    <xf numFmtId="0" fontId="4" fillId="13" borderId="1" xfId="0" applyFont="1" applyFill="1" applyBorder="1" applyAlignment="1">
      <alignment vertical="center"/>
    </xf>
    <xf numFmtId="0" fontId="4" fillId="13" borderId="1" xfId="0" applyFont="1" applyFill="1" applyBorder="1" applyAlignment="1">
      <alignment vertical="center" wrapText="1"/>
    </xf>
    <xf numFmtId="0" fontId="35" fillId="13" borderId="1" xfId="0" applyFont="1" applyFill="1" applyBorder="1" applyAlignment="1">
      <alignment vertical="center" wrapText="1"/>
    </xf>
    <xf numFmtId="0" fontId="35" fillId="13" borderId="23" xfId="0" applyFont="1" applyFill="1" applyBorder="1" applyAlignment="1">
      <alignment vertical="center" wrapText="1"/>
    </xf>
    <xf numFmtId="43" fontId="4" fillId="13" borderId="23" xfId="2" applyFont="1" applyFill="1" applyBorder="1" applyAlignment="1">
      <alignment vertical="center"/>
    </xf>
    <xf numFmtId="0" fontId="4" fillId="13" borderId="23" xfId="0" applyFont="1" applyFill="1" applyBorder="1" applyAlignment="1">
      <alignment vertical="center"/>
    </xf>
    <xf numFmtId="0" fontId="1" fillId="0" borderId="20" xfId="0" applyFont="1" applyBorder="1"/>
    <xf numFmtId="0" fontId="2" fillId="0" borderId="1" xfId="3" applyFont="1" applyBorder="1"/>
    <xf numFmtId="0" fontId="2" fillId="0" borderId="21" xfId="3" applyFont="1" applyBorder="1"/>
    <xf numFmtId="0" fontId="1" fillId="0" borderId="22" xfId="0" applyFont="1" applyBorder="1"/>
    <xf numFmtId="0" fontId="1" fillId="0" borderId="23" xfId="0" applyFont="1" applyBorder="1"/>
    <xf numFmtId="0" fontId="1" fillId="0" borderId="24" xfId="0" applyFont="1" applyBorder="1"/>
    <xf numFmtId="0" fontId="2" fillId="0" borderId="20" xfId="0" applyFont="1" applyBorder="1"/>
    <xf numFmtId="0" fontId="3" fillId="0" borderId="1" xfId="0" applyFont="1" applyBorder="1" applyAlignment="1">
      <alignment vertical="center"/>
    </xf>
    <xf numFmtId="43" fontId="1" fillId="0" borderId="23" xfId="2" applyFont="1" applyFill="1" applyBorder="1" applyAlignment="1">
      <alignment vertical="center"/>
    </xf>
    <xf numFmtId="0" fontId="1" fillId="0" borderId="23" xfId="0" applyFont="1" applyBorder="1" applyAlignment="1">
      <alignment vertical="center"/>
    </xf>
    <xf numFmtId="0" fontId="21" fillId="14" borderId="0" xfId="0" applyFont="1" applyFill="1"/>
    <xf numFmtId="0" fontId="0" fillId="14" borderId="0" xfId="0" applyFill="1"/>
    <xf numFmtId="0" fontId="0" fillId="0" borderId="29" xfId="0" applyBorder="1"/>
    <xf numFmtId="4" fontId="1" fillId="12" borderId="1" xfId="0" applyNumberFormat="1" applyFont="1" applyFill="1" applyBorder="1" applyAlignment="1">
      <alignment horizontal="center" vertical="center"/>
    </xf>
    <xf numFmtId="0" fontId="5" fillId="3" borderId="33" xfId="0" applyFont="1" applyFill="1" applyBorder="1"/>
    <xf numFmtId="4" fontId="1" fillId="12" borderId="23" xfId="0" applyNumberFormat="1" applyFont="1" applyFill="1" applyBorder="1" applyAlignment="1">
      <alignment horizontal="center" vertical="center"/>
    </xf>
    <xf numFmtId="4" fontId="1" fillId="12" borderId="24" xfId="0" applyNumberFormat="1" applyFont="1" applyFill="1" applyBorder="1" applyAlignment="1">
      <alignment horizontal="center" vertical="center"/>
    </xf>
    <xf numFmtId="0" fontId="2" fillId="0" borderId="20" xfId="0" applyFont="1" applyBorder="1" applyAlignment="1">
      <alignment wrapText="1"/>
    </xf>
    <xf numFmtId="0" fontId="2" fillId="0" borderId="21" xfId="0" applyFont="1" applyBorder="1"/>
    <xf numFmtId="9" fontId="1" fillId="12" borderId="1" xfId="1" applyFont="1" applyFill="1" applyBorder="1" applyAlignment="1">
      <alignment horizontal="center" vertical="center"/>
    </xf>
    <xf numFmtId="3" fontId="1" fillId="12" borderId="1" xfId="0" applyNumberFormat="1" applyFont="1" applyFill="1" applyBorder="1" applyAlignment="1">
      <alignment horizontal="center" vertical="center"/>
    </xf>
    <xf numFmtId="0" fontId="1" fillId="0" borderId="29" xfId="0" applyFont="1" applyBorder="1" applyAlignment="1">
      <alignment vertical="top" wrapText="1"/>
    </xf>
    <xf numFmtId="0" fontId="1" fillId="0" borderId="30" xfId="0" applyFont="1" applyBorder="1" applyAlignment="1">
      <alignment wrapText="1"/>
    </xf>
    <xf numFmtId="0" fontId="1" fillId="0" borderId="30" xfId="0" applyFont="1" applyBorder="1"/>
    <xf numFmtId="0" fontId="2" fillId="0" borderId="33" xfId="0" applyFont="1" applyBorder="1" applyAlignment="1">
      <alignment wrapText="1"/>
    </xf>
    <xf numFmtId="0" fontId="1" fillId="0" borderId="24" xfId="0" applyFont="1" applyBorder="1" applyAlignment="1">
      <alignment vertical="center" wrapText="1"/>
    </xf>
    <xf numFmtId="0" fontId="24" fillId="0" borderId="0" xfId="0" applyFont="1" applyAlignment="1">
      <alignment wrapText="1"/>
    </xf>
    <xf numFmtId="0" fontId="37" fillId="0" borderId="0" xfId="0" applyFont="1" applyAlignment="1">
      <alignment horizontal="center" vertical="center" wrapText="1"/>
    </xf>
    <xf numFmtId="0" fontId="10" fillId="0" borderId="0" xfId="0" applyFont="1" applyAlignment="1">
      <alignment horizontal="center" vertical="center" wrapText="1"/>
    </xf>
    <xf numFmtId="0" fontId="0" fillId="0" borderId="30" xfId="0" applyBorder="1"/>
    <xf numFmtId="0" fontId="6" fillId="3" borderId="0" xfId="0" applyFont="1" applyFill="1"/>
    <xf numFmtId="0" fontId="5" fillId="3" borderId="34" xfId="0" applyFont="1" applyFill="1" applyBorder="1"/>
    <xf numFmtId="0" fontId="1" fillId="0" borderId="24" xfId="0" applyFont="1" applyBorder="1" applyAlignment="1">
      <alignment wrapText="1"/>
    </xf>
    <xf numFmtId="0" fontId="2" fillId="0" borderId="0" xfId="0" applyFont="1" applyAlignment="1">
      <alignment vertical="center" wrapText="1"/>
    </xf>
    <xf numFmtId="3" fontId="39" fillId="0" borderId="0" xfId="0" applyNumberFormat="1" applyFont="1" applyAlignment="1">
      <alignment horizontal="center" vertical="center"/>
    </xf>
    <xf numFmtId="0" fontId="1" fillId="0" borderId="0" xfId="0" applyFont="1" applyAlignment="1">
      <alignment vertical="center" wrapText="1"/>
    </xf>
    <xf numFmtId="2" fontId="1" fillId="0" borderId="0" xfId="0" applyNumberFormat="1" applyFont="1"/>
    <xf numFmtId="0" fontId="5" fillId="6" borderId="33" xfId="0" applyFont="1" applyFill="1" applyBorder="1"/>
    <xf numFmtId="0" fontId="1" fillId="6" borderId="34" xfId="0" applyFont="1" applyFill="1" applyBorder="1"/>
    <xf numFmtId="0" fontId="1" fillId="0" borderId="20" xfId="0" applyFont="1" applyBorder="1" applyAlignment="1">
      <alignment wrapText="1"/>
    </xf>
    <xf numFmtId="0" fontId="1" fillId="0" borderId="21" xfId="0" applyFont="1" applyBorder="1"/>
    <xf numFmtId="0" fontId="1" fillId="0" borderId="20" xfId="0" applyFont="1" applyBorder="1" applyAlignment="1">
      <alignment vertical="center" wrapText="1"/>
    </xf>
    <xf numFmtId="0" fontId="1" fillId="0" borderId="21" xfId="0" applyFont="1" applyBorder="1" applyAlignment="1">
      <alignment vertical="center"/>
    </xf>
    <xf numFmtId="0" fontId="1" fillId="0" borderId="22" xfId="0" applyFont="1" applyBorder="1" applyAlignment="1">
      <alignment vertical="center" wrapText="1"/>
    </xf>
    <xf numFmtId="0" fontId="1" fillId="0" borderId="24" xfId="0" applyFont="1" applyBorder="1" applyAlignment="1">
      <alignment vertical="center"/>
    </xf>
    <xf numFmtId="0" fontId="2" fillId="0" borderId="22" xfId="0" applyFont="1" applyBorder="1" applyAlignment="1">
      <alignment vertical="center" wrapText="1"/>
    </xf>
    <xf numFmtId="0" fontId="3" fillId="0" borderId="23" xfId="0" applyFont="1" applyBorder="1" applyAlignment="1">
      <alignment vertical="center"/>
    </xf>
    <xf numFmtId="4" fontId="1" fillId="0" borderId="0" xfId="0" applyNumberFormat="1" applyFont="1" applyAlignment="1">
      <alignment horizontal="center" vertical="center"/>
    </xf>
    <xf numFmtId="0" fontId="1" fillId="0" borderId="29" xfId="0" applyFont="1" applyBorder="1"/>
    <xf numFmtId="0" fontId="1" fillId="6" borderId="34" xfId="0" applyFont="1" applyFill="1" applyBorder="1" applyAlignment="1">
      <alignment wrapText="1"/>
    </xf>
    <xf numFmtId="0" fontId="2" fillId="0" borderId="21" xfId="0" applyFont="1" applyBorder="1" applyAlignment="1">
      <alignment wrapText="1"/>
    </xf>
    <xf numFmtId="0" fontId="1" fillId="0" borderId="21" xfId="0" applyFont="1" applyBorder="1" applyAlignment="1">
      <alignment vertical="center" wrapText="1"/>
    </xf>
    <xf numFmtId="0" fontId="2" fillId="0" borderId="22" xfId="0" applyFont="1" applyBorder="1" applyAlignment="1">
      <alignment wrapText="1"/>
    </xf>
    <xf numFmtId="0" fontId="1" fillId="0" borderId="36" xfId="0" applyFont="1" applyBorder="1"/>
    <xf numFmtId="0" fontId="1" fillId="0" borderId="37" xfId="0" applyFont="1" applyBorder="1" applyAlignment="1">
      <alignment wrapText="1"/>
    </xf>
    <xf numFmtId="4" fontId="2" fillId="0" borderId="0" xfId="0" applyNumberFormat="1" applyFont="1" applyAlignment="1">
      <alignment horizontal="center" vertical="center"/>
    </xf>
    <xf numFmtId="0" fontId="3" fillId="0" borderId="20" xfId="0" applyFont="1" applyBorder="1" applyAlignment="1">
      <alignment vertical="center" wrapText="1"/>
    </xf>
    <xf numFmtId="168" fontId="1" fillId="12" borderId="1" xfId="1" applyNumberFormat="1" applyFont="1" applyFill="1" applyBorder="1" applyAlignment="1">
      <alignment horizontal="center" vertical="center"/>
    </xf>
    <xf numFmtId="168" fontId="1" fillId="12" borderId="44" xfId="1" applyNumberFormat="1" applyFont="1" applyFill="1" applyBorder="1" applyAlignment="1">
      <alignment horizontal="center" vertical="center"/>
    </xf>
    <xf numFmtId="0" fontId="10" fillId="0" borderId="29" xfId="0" applyFont="1" applyBorder="1" applyAlignment="1">
      <alignment horizontal="left" vertical="center" wrapText="1"/>
    </xf>
    <xf numFmtId="0" fontId="9" fillId="0" borderId="30" xfId="0" applyFont="1" applyBorder="1" applyAlignment="1">
      <alignment horizontal="left" vertical="center" wrapText="1"/>
    </xf>
    <xf numFmtId="0" fontId="7" fillId="6" borderId="34" xfId="0" applyFont="1" applyFill="1" applyBorder="1" applyAlignment="1">
      <alignment wrapText="1"/>
    </xf>
    <xf numFmtId="0" fontId="1" fillId="0" borderId="21" xfId="0" applyFont="1" applyBorder="1" applyAlignment="1">
      <alignment horizontal="left" vertical="center" wrapText="1"/>
    </xf>
    <xf numFmtId="0" fontId="2" fillId="6" borderId="34" xfId="0" applyFont="1" applyFill="1" applyBorder="1"/>
    <xf numFmtId="0" fontId="21" fillId="12" borderId="0" xfId="0" applyFont="1" applyFill="1"/>
    <xf numFmtId="0" fontId="0" fillId="12" borderId="0" xfId="0" applyFill="1"/>
    <xf numFmtId="0" fontId="2" fillId="0" borderId="0" xfId="0" applyFont="1" applyAlignment="1">
      <alignment horizontal="left" vertical="center" wrapText="1"/>
    </xf>
    <xf numFmtId="0" fontId="2" fillId="0" borderId="48" xfId="0" applyFont="1" applyBorder="1" applyAlignment="1">
      <alignment wrapText="1"/>
    </xf>
    <xf numFmtId="0" fontId="2" fillId="12" borderId="7" xfId="0" applyFont="1" applyFill="1" applyBorder="1" applyAlignment="1">
      <alignment horizontal="center"/>
    </xf>
    <xf numFmtId="4" fontId="1" fillId="12" borderId="2" xfId="0" applyNumberFormat="1" applyFont="1" applyFill="1" applyBorder="1" applyAlignment="1">
      <alignment horizontal="center" vertical="center"/>
    </xf>
    <xf numFmtId="164" fontId="1" fillId="12" borderId="2" xfId="1" applyNumberFormat="1" applyFont="1" applyFill="1" applyBorder="1" applyAlignment="1">
      <alignment horizontal="center" vertical="center"/>
    </xf>
    <xf numFmtId="165" fontId="1" fillId="12" borderId="2" xfId="0" applyNumberFormat="1" applyFont="1" applyFill="1" applyBorder="1" applyAlignment="1">
      <alignment horizontal="center" vertical="center"/>
    </xf>
    <xf numFmtId="10" fontId="1" fillId="12" borderId="2" xfId="1" applyNumberFormat="1" applyFont="1" applyFill="1" applyBorder="1" applyAlignment="1">
      <alignment horizontal="center" vertical="center"/>
    </xf>
    <xf numFmtId="0" fontId="42" fillId="12" borderId="25" xfId="0" applyFont="1" applyFill="1" applyBorder="1"/>
    <xf numFmtId="0" fontId="0" fillId="12" borderId="27" xfId="0" applyFill="1" applyBorder="1"/>
    <xf numFmtId="0" fontId="45" fillId="12" borderId="20" xfId="0" applyFont="1" applyFill="1" applyBorder="1" applyAlignment="1">
      <alignment horizontal="left" vertical="center"/>
    </xf>
    <xf numFmtId="168" fontId="45" fillId="12" borderId="21" xfId="0" applyNumberFormat="1" applyFont="1" applyFill="1" applyBorder="1" applyAlignment="1">
      <alignment horizontal="center" vertical="center"/>
    </xf>
    <xf numFmtId="0" fontId="46" fillId="0" borderId="0" xfId="0" applyFont="1" applyAlignment="1">
      <alignment wrapText="1"/>
    </xf>
    <xf numFmtId="0" fontId="47" fillId="0" borderId="55" xfId="0" applyFont="1" applyBorder="1"/>
    <xf numFmtId="0" fontId="48" fillId="2" borderId="56" xfId="0" applyFont="1" applyFill="1" applyBorder="1" applyProtection="1">
      <protection locked="0"/>
    </xf>
    <xf numFmtId="0" fontId="48" fillId="2" borderId="58" xfId="0" applyFont="1" applyFill="1" applyBorder="1" applyProtection="1">
      <protection locked="0"/>
    </xf>
    <xf numFmtId="0" fontId="48" fillId="2" borderId="60" xfId="0" applyFont="1" applyFill="1" applyBorder="1" applyProtection="1">
      <protection locked="0"/>
    </xf>
    <xf numFmtId="0" fontId="48" fillId="2" borderId="62" xfId="0" applyFont="1" applyFill="1" applyBorder="1" applyProtection="1">
      <protection locked="0"/>
    </xf>
    <xf numFmtId="0" fontId="1" fillId="0" borderId="21" xfId="0" applyFont="1" applyBorder="1" applyAlignment="1">
      <alignment vertical="top" wrapText="1"/>
    </xf>
    <xf numFmtId="0" fontId="49" fillId="12" borderId="28" xfId="0" applyFont="1" applyFill="1" applyBorder="1" applyAlignment="1">
      <alignment horizontal="center" vertical="center" wrapText="1"/>
    </xf>
    <xf numFmtId="0" fontId="2" fillId="12" borderId="1" xfId="0" applyFont="1" applyFill="1" applyBorder="1" applyAlignment="1">
      <alignment horizontal="center"/>
    </xf>
    <xf numFmtId="0" fontId="14" fillId="0" borderId="21" xfId="0" applyFont="1" applyBorder="1" applyAlignment="1">
      <alignment wrapText="1"/>
    </xf>
    <xf numFmtId="0" fontId="14" fillId="15" borderId="58" xfId="0" applyFont="1" applyFill="1" applyBorder="1" applyAlignment="1">
      <alignment horizontal="center" wrapText="1"/>
    </xf>
    <xf numFmtId="4" fontId="1" fillId="15" borderId="60" xfId="0" applyNumberFormat="1" applyFont="1" applyFill="1" applyBorder="1" applyAlignment="1">
      <alignment horizontal="center" wrapText="1"/>
    </xf>
    <xf numFmtId="4" fontId="1" fillId="15" borderId="62" xfId="0" applyNumberFormat="1" applyFont="1" applyFill="1" applyBorder="1" applyAlignment="1">
      <alignment horizontal="center" wrapText="1"/>
    </xf>
    <xf numFmtId="0" fontId="1" fillId="13" borderId="60" xfId="0" applyFont="1" applyFill="1" applyBorder="1"/>
    <xf numFmtId="4" fontId="1" fillId="15" borderId="55" xfId="0" applyNumberFormat="1" applyFont="1" applyFill="1" applyBorder="1" applyAlignment="1">
      <alignment horizontal="center" vertical="center" wrapText="1"/>
    </xf>
    <xf numFmtId="0" fontId="1" fillId="15" borderId="60" xfId="0" applyFont="1" applyFill="1" applyBorder="1"/>
    <xf numFmtId="0" fontId="38" fillId="0" borderId="0" xfId="0" applyFont="1"/>
    <xf numFmtId="0" fontId="30" fillId="13" borderId="0" xfId="0" applyFont="1" applyFill="1"/>
    <xf numFmtId="0" fontId="0" fillId="13" borderId="0" xfId="0" applyFill="1"/>
    <xf numFmtId="43" fontId="1" fillId="7" borderId="1" xfId="2" applyFont="1" applyFill="1" applyBorder="1" applyAlignment="1" applyProtection="1">
      <alignment vertical="center"/>
      <protection locked="0"/>
    </xf>
    <xf numFmtId="0" fontId="19" fillId="0" borderId="0" xfId="0" applyFont="1"/>
    <xf numFmtId="0" fontId="41" fillId="0" borderId="0" xfId="0" applyFont="1"/>
    <xf numFmtId="3" fontId="39" fillId="2" borderId="23" xfId="0" applyNumberFormat="1" applyFont="1" applyFill="1" applyBorder="1" applyAlignment="1" applyProtection="1">
      <alignment horizontal="center" vertical="center"/>
      <protection locked="0"/>
    </xf>
    <xf numFmtId="2" fontId="1" fillId="9" borderId="1" xfId="0" applyNumberFormat="1" applyFont="1" applyFill="1" applyBorder="1" applyProtection="1">
      <protection locked="0"/>
    </xf>
    <xf numFmtId="2" fontId="1" fillId="9" borderId="23" xfId="0" applyNumberFormat="1" applyFont="1" applyFill="1" applyBorder="1" applyProtection="1">
      <protection locked="0"/>
    </xf>
    <xf numFmtId="2" fontId="1" fillId="2" borderId="1" xfId="0" applyNumberFormat="1" applyFont="1" applyFill="1" applyBorder="1" applyAlignment="1" applyProtection="1">
      <alignment vertical="center"/>
      <protection locked="0"/>
    </xf>
    <xf numFmtId="167" fontId="1" fillId="7" borderId="1" xfId="0" applyNumberFormat="1" applyFont="1" applyFill="1" applyBorder="1" applyAlignment="1" applyProtection="1">
      <alignment horizontal="center" vertical="center"/>
      <protection locked="0"/>
    </xf>
    <xf numFmtId="166" fontId="1" fillId="7" borderId="1" xfId="0" applyNumberFormat="1" applyFont="1" applyFill="1" applyBorder="1" applyAlignment="1" applyProtection="1">
      <alignment horizontal="center" vertical="center"/>
      <protection locked="0"/>
    </xf>
    <xf numFmtId="164" fontId="1" fillId="7" borderId="1" xfId="1" applyNumberFormat="1" applyFont="1" applyFill="1" applyBorder="1" applyAlignment="1" applyProtection="1">
      <alignment horizontal="center" vertical="center"/>
      <protection locked="0"/>
    </xf>
    <xf numFmtId="2" fontId="1" fillId="2" borderId="1" xfId="0" applyNumberFormat="1" applyFont="1" applyFill="1" applyBorder="1" applyProtection="1">
      <protection locked="0"/>
    </xf>
    <xf numFmtId="0" fontId="20" fillId="0" borderId="65" xfId="0" applyFont="1" applyBorder="1" applyAlignment="1">
      <alignment horizontal="center" vertical="center" wrapText="1"/>
    </xf>
    <xf numFmtId="0" fontId="0" fillId="0" borderId="65" xfId="0" applyBorder="1" applyAlignment="1">
      <alignment vertical="center" wrapText="1"/>
    </xf>
    <xf numFmtId="0" fontId="0" fillId="0" borderId="65" xfId="0" applyBorder="1" applyAlignment="1">
      <alignment vertical="center"/>
    </xf>
    <xf numFmtId="0" fontId="51" fillId="0" borderId="25" xfId="5" applyFont="1" applyFill="1" applyBorder="1" applyAlignment="1" applyProtection="1">
      <alignment horizontal="center" vertical="center"/>
      <protection locked="0"/>
    </xf>
    <xf numFmtId="0" fontId="51" fillId="0" borderId="27" xfId="5" applyFont="1" applyFill="1" applyBorder="1" applyAlignment="1" applyProtection="1">
      <alignment horizontal="center" vertical="center"/>
      <protection locked="0"/>
    </xf>
    <xf numFmtId="0" fontId="51" fillId="0" borderId="25" xfId="5" applyFont="1" applyFill="1" applyBorder="1" applyAlignment="1" applyProtection="1">
      <alignment horizontal="center" vertical="center" wrapText="1"/>
      <protection locked="0"/>
    </xf>
    <xf numFmtId="0" fontId="51" fillId="0" borderId="27" xfId="5" applyFont="1" applyFill="1" applyBorder="1" applyAlignment="1" applyProtection="1">
      <alignment horizontal="center" vertical="center" wrapText="1"/>
      <protection locked="0"/>
    </xf>
    <xf numFmtId="0" fontId="46" fillId="16" borderId="25" xfId="0" applyFont="1" applyFill="1" applyBorder="1" applyAlignment="1" applyProtection="1">
      <alignment horizontal="left" wrapText="1"/>
      <protection locked="0"/>
    </xf>
    <xf numFmtId="0" fontId="46" fillId="16" borderId="26" xfId="0" applyFont="1" applyFill="1" applyBorder="1" applyAlignment="1" applyProtection="1">
      <alignment horizontal="left" wrapText="1"/>
      <protection locked="0"/>
    </xf>
    <xf numFmtId="0" fontId="46" fillId="16" borderId="27" xfId="0" applyFont="1" applyFill="1" applyBorder="1" applyAlignment="1" applyProtection="1">
      <alignment horizontal="left" wrapText="1"/>
      <protection locked="0"/>
    </xf>
    <xf numFmtId="0" fontId="28" fillId="3" borderId="17" xfId="0" applyFont="1" applyFill="1" applyBorder="1"/>
    <xf numFmtId="0" fontId="28" fillId="3" borderId="18" xfId="0" applyFont="1" applyFill="1" applyBorder="1"/>
    <xf numFmtId="0" fontId="28" fillId="3" borderId="19" xfId="0" applyFont="1" applyFill="1" applyBorder="1"/>
    <xf numFmtId="0" fontId="29" fillId="0" borderId="1" xfId="0" applyFont="1" applyBorder="1" applyAlignment="1">
      <alignment vertical="top" wrapText="1"/>
    </xf>
    <xf numFmtId="0" fontId="29" fillId="0" borderId="21" xfId="0" applyFont="1" applyBorder="1" applyAlignment="1">
      <alignment vertical="top" wrapText="1"/>
    </xf>
    <xf numFmtId="0" fontId="29" fillId="0" borderId="1"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top" wrapText="1"/>
    </xf>
    <xf numFmtId="0" fontId="29" fillId="0" borderId="24" xfId="0" applyFont="1" applyBorder="1" applyAlignment="1">
      <alignment vertical="top" wrapText="1"/>
    </xf>
    <xf numFmtId="0" fontId="1" fillId="0" borderId="33" xfId="0" applyFont="1" applyBorder="1" applyAlignment="1">
      <alignment vertical="top" wrapText="1"/>
    </xf>
    <xf numFmtId="0" fontId="1" fillId="0" borderId="0" xfId="0" applyFont="1" applyAlignment="1">
      <alignment vertical="top" wrapText="1"/>
    </xf>
    <xf numFmtId="0" fontId="1" fillId="0" borderId="34" xfId="0" applyFont="1" applyBorder="1" applyAlignment="1">
      <alignment vertical="top" wrapText="1"/>
    </xf>
    <xf numFmtId="0" fontId="1" fillId="0" borderId="35" xfId="0" applyFont="1" applyBorder="1" applyAlignment="1">
      <alignment vertical="top" wrapText="1"/>
    </xf>
    <xf numFmtId="0" fontId="1" fillId="0" borderId="36" xfId="0" applyFont="1" applyBorder="1" applyAlignment="1">
      <alignment vertical="top" wrapText="1"/>
    </xf>
    <xf numFmtId="0" fontId="1" fillId="0" borderId="37" xfId="0" applyFont="1" applyBorder="1" applyAlignment="1">
      <alignment vertical="top" wrapText="1"/>
    </xf>
    <xf numFmtId="0" fontId="27" fillId="11" borderId="28" xfId="0" applyFont="1" applyFill="1" applyBorder="1" applyAlignment="1">
      <alignment vertical="top" wrapText="1"/>
    </xf>
    <xf numFmtId="0" fontId="27" fillId="11" borderId="29" xfId="0" applyFont="1" applyFill="1" applyBorder="1" applyAlignment="1">
      <alignment vertical="top" wrapText="1"/>
    </xf>
    <xf numFmtId="0" fontId="27" fillId="11" borderId="30" xfId="0" applyFont="1" applyFill="1" applyBorder="1" applyAlignment="1">
      <alignment vertical="top" wrapText="1"/>
    </xf>
    <xf numFmtId="0" fontId="1" fillId="0" borderId="25" xfId="0" applyFont="1" applyBorder="1" applyAlignment="1">
      <alignment horizontal="left" wrapText="1"/>
    </xf>
    <xf numFmtId="0" fontId="1" fillId="0" borderId="26" xfId="0" applyFont="1" applyBorder="1" applyAlignment="1">
      <alignment horizontal="left" wrapText="1"/>
    </xf>
    <xf numFmtId="0" fontId="1" fillId="0" borderId="27" xfId="0" applyFont="1" applyBorder="1" applyAlignment="1">
      <alignment horizontal="left" wrapText="1"/>
    </xf>
    <xf numFmtId="0" fontId="56" fillId="0" borderId="25" xfId="0" applyFont="1" applyBorder="1" applyAlignment="1">
      <alignment horizontal="center" wrapText="1"/>
    </xf>
    <xf numFmtId="0" fontId="56" fillId="0" borderId="26" xfId="0" applyFont="1" applyBorder="1" applyAlignment="1">
      <alignment horizontal="center" wrapText="1"/>
    </xf>
    <xf numFmtId="0" fontId="56" fillId="0" borderId="27" xfId="0" applyFont="1" applyBorder="1" applyAlignment="1">
      <alignment horizontal="center" wrapText="1"/>
    </xf>
    <xf numFmtId="0" fontId="14" fillId="0" borderId="0" xfId="0" applyFont="1" applyAlignment="1">
      <alignment wrapText="1"/>
    </xf>
    <xf numFmtId="0" fontId="15" fillId="0" borderId="0" xfId="0" applyFont="1" applyAlignment="1">
      <alignment wrapText="1"/>
    </xf>
    <xf numFmtId="0" fontId="25" fillId="3" borderId="0" xfId="0" applyFont="1" applyFill="1"/>
    <xf numFmtId="0" fontId="26" fillId="0" borderId="28" xfId="0" applyFont="1" applyBorder="1" applyAlignment="1">
      <alignment horizontal="center" vertical="top" wrapText="1"/>
    </xf>
    <xf numFmtId="0" fontId="26" fillId="0" borderId="29" xfId="0" applyFont="1" applyBorder="1" applyAlignment="1">
      <alignment horizontal="center" vertical="top" wrapText="1"/>
    </xf>
    <xf numFmtId="0" fontId="26" fillId="0" borderId="30" xfId="0" applyFont="1" applyBorder="1" applyAlignment="1">
      <alignment horizontal="center" vertical="top" wrapText="1"/>
    </xf>
    <xf numFmtId="0" fontId="43" fillId="0" borderId="29" xfId="0" applyFont="1" applyBorder="1" applyAlignment="1">
      <alignment wrapText="1"/>
    </xf>
    <xf numFmtId="0" fontId="44" fillId="12" borderId="17" xfId="0" applyFont="1" applyFill="1" applyBorder="1" applyAlignment="1">
      <alignment horizontal="center" vertical="center"/>
    </xf>
    <xf numFmtId="0" fontId="44" fillId="12" borderId="19" xfId="0" applyFont="1" applyFill="1" applyBorder="1" applyAlignment="1">
      <alignment horizontal="center" vertical="center"/>
    </xf>
    <xf numFmtId="0" fontId="46" fillId="12" borderId="22" xfId="0" applyFont="1" applyFill="1" applyBorder="1" applyAlignment="1">
      <alignment wrapText="1"/>
    </xf>
    <xf numFmtId="0" fontId="46" fillId="12" borderId="24" xfId="0" applyFont="1" applyFill="1" applyBorder="1" applyAlignment="1">
      <alignment wrapText="1"/>
    </xf>
    <xf numFmtId="0" fontId="47" fillId="0" borderId="57" xfId="0" applyFont="1" applyBorder="1" applyAlignment="1">
      <alignment horizontal="left" vertical="center"/>
    </xf>
    <xf numFmtId="0" fontId="47" fillId="0" borderId="59" xfId="0" applyFont="1" applyBorder="1" applyAlignment="1">
      <alignment horizontal="left" vertical="center"/>
    </xf>
    <xf numFmtId="0" fontId="47" fillId="0" borderId="61" xfId="0" applyFont="1" applyBorder="1" applyAlignment="1">
      <alignment horizontal="left" vertical="center"/>
    </xf>
    <xf numFmtId="0" fontId="36" fillId="12" borderId="25"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1" fillId="15" borderId="23" xfId="0" applyFont="1" applyFill="1" applyBorder="1" applyAlignment="1">
      <alignment vertical="center" wrapText="1"/>
    </xf>
    <xf numFmtId="0" fontId="1" fillId="15" borderId="24" xfId="0" applyFont="1" applyFill="1" applyBorder="1" applyAlignment="1">
      <alignment vertical="center" wrapText="1"/>
    </xf>
    <xf numFmtId="0" fontId="1" fillId="15" borderId="63" xfId="0" applyFont="1" applyFill="1" applyBorder="1" applyAlignment="1">
      <alignment vertical="center" wrapText="1"/>
    </xf>
    <xf numFmtId="0" fontId="1" fillId="15" borderId="56" xfId="0" applyFont="1" applyFill="1" applyBorder="1" applyAlignment="1">
      <alignment vertical="center" wrapText="1"/>
    </xf>
    <xf numFmtId="0" fontId="2" fillId="0" borderId="2" xfId="0" applyFont="1" applyBorder="1"/>
    <xf numFmtId="0" fontId="2" fillId="0" borderId="46" xfId="0" applyFont="1" applyBorder="1"/>
    <xf numFmtId="0" fontId="1" fillId="0" borderId="2" xfId="0" applyFont="1" applyBorder="1" applyAlignment="1">
      <alignment vertical="top" wrapText="1"/>
    </xf>
    <xf numFmtId="0" fontId="1" fillId="0" borderId="46" xfId="0" applyFont="1" applyBorder="1" applyAlignment="1">
      <alignment vertical="top" wrapText="1"/>
    </xf>
    <xf numFmtId="0" fontId="1" fillId="0" borderId="2"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0" borderId="47" xfId="0" applyFont="1" applyBorder="1" applyAlignment="1">
      <alignment vertical="center" wrapText="1"/>
    </xf>
    <xf numFmtId="168" fontId="1" fillId="12" borderId="44" xfId="1" applyNumberFormat="1" applyFont="1" applyFill="1" applyBorder="1" applyAlignment="1">
      <alignment horizontal="center" vertical="center"/>
    </xf>
    <xf numFmtId="168" fontId="1" fillId="12" borderId="45" xfId="1" applyNumberFormat="1" applyFont="1" applyFill="1" applyBorder="1" applyAlignment="1">
      <alignment horizontal="center" vertical="center"/>
    </xf>
    <xf numFmtId="4" fontId="2" fillId="12" borderId="44" xfId="0" applyNumberFormat="1" applyFont="1" applyFill="1" applyBorder="1" applyAlignment="1">
      <alignment horizontal="center" vertical="center"/>
    </xf>
    <xf numFmtId="4" fontId="2" fillId="12" borderId="45" xfId="0" applyNumberFormat="1" applyFont="1" applyFill="1" applyBorder="1" applyAlignment="1">
      <alignment horizontal="center" vertical="center"/>
    </xf>
    <xf numFmtId="0" fontId="38" fillId="7" borderId="25" xfId="0" applyFont="1" applyFill="1" applyBorder="1" applyAlignment="1">
      <alignment horizontal="center" vertical="center" wrapText="1"/>
    </xf>
    <xf numFmtId="0" fontId="38" fillId="7" borderId="26" xfId="0" applyFont="1" applyFill="1" applyBorder="1" applyAlignment="1">
      <alignment horizontal="center" vertical="center" wrapText="1"/>
    </xf>
    <xf numFmtId="0" fontId="38" fillId="7" borderId="27" xfId="0" applyFont="1" applyFill="1" applyBorder="1" applyAlignment="1">
      <alignment horizontal="center" vertical="center" wrapText="1"/>
    </xf>
    <xf numFmtId="0" fontId="38" fillId="12" borderId="25" xfId="0" applyFont="1" applyFill="1" applyBorder="1" applyAlignment="1">
      <alignment horizontal="center" wrapText="1"/>
    </xf>
    <xf numFmtId="0" fontId="38" fillId="12" borderId="26" xfId="0" applyFont="1" applyFill="1" applyBorder="1" applyAlignment="1">
      <alignment horizontal="center" wrapText="1"/>
    </xf>
    <xf numFmtId="0" fontId="38" fillId="12" borderId="27" xfId="0" applyFont="1" applyFill="1" applyBorder="1" applyAlignment="1">
      <alignment horizontal="center" wrapText="1"/>
    </xf>
    <xf numFmtId="0" fontId="38" fillId="2" borderId="25"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2" fillId="0" borderId="41" xfId="0" applyFont="1" applyBorder="1" applyAlignment="1">
      <alignment horizontal="center" wrapText="1"/>
    </xf>
    <xf numFmtId="0" fontId="2" fillId="0" borderId="48" xfId="0" applyFont="1" applyBorder="1" applyAlignment="1">
      <alignment horizontal="center" wrapText="1"/>
    </xf>
    <xf numFmtId="0" fontId="38" fillId="12" borderId="25" xfId="0" applyFont="1" applyFill="1" applyBorder="1" applyAlignment="1">
      <alignment horizontal="center" vertical="center" wrapText="1"/>
    </xf>
    <xf numFmtId="0" fontId="38" fillId="12" borderId="26" xfId="0" applyFont="1" applyFill="1" applyBorder="1" applyAlignment="1">
      <alignment horizontal="center" vertical="center" wrapText="1"/>
    </xf>
    <xf numFmtId="0" fontId="38" fillId="12" borderId="27" xfId="0" applyFont="1" applyFill="1" applyBorder="1" applyAlignment="1">
      <alignment horizontal="center" vertical="center" wrapText="1"/>
    </xf>
    <xf numFmtId="0" fontId="2" fillId="0" borderId="42" xfId="0" applyFont="1" applyBorder="1" applyAlignment="1">
      <alignment horizontal="center" vertical="top"/>
    </xf>
    <xf numFmtId="0" fontId="2" fillId="0" borderId="43" xfId="0" applyFont="1" applyBorder="1" applyAlignment="1">
      <alignment horizontal="center" vertical="top"/>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38" fillId="9" borderId="25" xfId="0" applyFont="1" applyFill="1" applyBorder="1" applyAlignment="1">
      <alignment horizontal="center" vertical="center" wrapText="1"/>
    </xf>
    <xf numFmtId="0" fontId="38" fillId="9" borderId="26" xfId="0" applyFont="1" applyFill="1" applyBorder="1" applyAlignment="1">
      <alignment horizontal="center" vertical="center" wrapText="1"/>
    </xf>
    <xf numFmtId="0" fontId="38" fillId="9" borderId="27" xfId="0" applyFont="1" applyFill="1" applyBorder="1" applyAlignment="1">
      <alignment horizontal="center" vertical="center" wrapText="1"/>
    </xf>
    <xf numFmtId="0" fontId="2" fillId="0" borderId="46" xfId="0" applyFont="1" applyBorder="1" applyAlignment="1">
      <alignment horizontal="center"/>
    </xf>
    <xf numFmtId="0" fontId="2" fillId="0" borderId="1" xfId="0" applyFont="1" applyBorder="1"/>
    <xf numFmtId="0" fontId="2" fillId="0" borderId="21" xfId="0" applyFont="1" applyBorder="1"/>
    <xf numFmtId="0" fontId="1" fillId="0" borderId="1" xfId="0" applyFont="1" applyBorder="1" applyAlignment="1">
      <alignment vertical="top" wrapText="1"/>
    </xf>
    <xf numFmtId="0" fontId="1" fillId="0" borderId="21" xfId="0" applyFont="1" applyBorder="1" applyAlignment="1">
      <alignment vertical="top" wrapText="1"/>
    </xf>
    <xf numFmtId="0" fontId="1" fillId="0" borderId="16" xfId="0" applyFont="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53" xfId="0" applyFont="1" applyBorder="1" applyAlignment="1">
      <alignment vertical="center" wrapText="1"/>
    </xf>
    <xf numFmtId="0" fontId="1" fillId="0" borderId="54" xfId="0" applyFont="1" applyBorder="1" applyAlignment="1">
      <alignment vertical="center" wrapText="1"/>
    </xf>
    <xf numFmtId="0" fontId="40" fillId="12" borderId="55" xfId="0" applyFont="1" applyFill="1" applyBorder="1" applyAlignment="1">
      <alignment horizontal="center" vertical="center" wrapText="1"/>
    </xf>
    <xf numFmtId="0" fontId="40" fillId="12" borderId="63" xfId="0" applyFont="1" applyFill="1" applyBorder="1" applyAlignment="1">
      <alignment horizontal="center" vertical="center" wrapText="1"/>
    </xf>
    <xf numFmtId="0" fontId="40" fillId="12" borderId="56" xfId="0" applyFont="1" applyFill="1" applyBorder="1" applyAlignment="1">
      <alignment horizontal="center" vertical="center" wrapText="1"/>
    </xf>
    <xf numFmtId="0" fontId="1" fillId="0" borderId="49" xfId="0" applyFont="1" applyBorder="1" applyAlignment="1">
      <alignment vertical="top" wrapText="1"/>
    </xf>
    <xf numFmtId="0" fontId="1" fillId="0" borderId="50" xfId="0" applyFont="1" applyBorder="1" applyAlignment="1">
      <alignment vertical="top" wrapText="1"/>
    </xf>
    <xf numFmtId="0" fontId="1" fillId="0" borderId="51" xfId="0" applyFont="1" applyBorder="1" applyAlignment="1">
      <alignment vertical="top" wrapText="1"/>
    </xf>
    <xf numFmtId="0" fontId="2" fillId="0" borderId="16" xfId="0" applyFont="1" applyBorder="1"/>
    <xf numFmtId="0" fontId="2" fillId="0" borderId="50" xfId="0" applyFont="1" applyBorder="1"/>
    <xf numFmtId="0" fontId="2" fillId="0" borderId="51" xfId="0" applyFont="1" applyBorder="1"/>
    <xf numFmtId="0" fontId="22" fillId="0" borderId="25" xfId="0" applyFont="1" applyBorder="1" applyAlignment="1">
      <alignment horizontal="center"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16" fillId="3" borderId="28" xfId="0" applyFont="1" applyFill="1" applyBorder="1"/>
    <xf numFmtId="0" fontId="16" fillId="3" borderId="29" xfId="0" applyFont="1" applyFill="1" applyBorder="1"/>
    <xf numFmtId="0" fontId="16" fillId="3" borderId="30" xfId="0" applyFont="1" applyFill="1" applyBorder="1"/>
    <xf numFmtId="0" fontId="1" fillId="0" borderId="31" xfId="0" applyFont="1" applyBorder="1" applyAlignment="1">
      <alignment vertical="top" wrapText="1"/>
    </xf>
    <xf numFmtId="0" fontId="1" fillId="0" borderId="14" xfId="0" applyFont="1" applyBorder="1" applyAlignment="1">
      <alignment vertical="top" wrapText="1"/>
    </xf>
    <xf numFmtId="0" fontId="1" fillId="0" borderId="32" xfId="0" applyFont="1" applyBorder="1" applyAlignment="1">
      <alignment vertical="top" wrapText="1"/>
    </xf>
    <xf numFmtId="0" fontId="10" fillId="0" borderId="48" xfId="0" applyFont="1" applyBorder="1" applyAlignment="1">
      <alignment horizontal="center"/>
    </xf>
    <xf numFmtId="0" fontId="10" fillId="0" borderId="11" xfId="0" applyFont="1" applyBorder="1" applyAlignment="1">
      <alignment horizontal="center"/>
    </xf>
    <xf numFmtId="0" fontId="10" fillId="0" borderId="43" xfId="0" applyFont="1" applyBorder="1" applyAlignment="1">
      <alignment horizontal="center"/>
    </xf>
    <xf numFmtId="0" fontId="4" fillId="13" borderId="1" xfId="0" applyFont="1" applyFill="1" applyBorder="1" applyAlignment="1">
      <alignment horizontal="left" vertical="center"/>
    </xf>
    <xf numFmtId="0" fontId="4" fillId="13" borderId="21" xfId="0" applyFont="1" applyFill="1" applyBorder="1" applyAlignment="1">
      <alignment horizontal="left" vertical="center"/>
    </xf>
    <xf numFmtId="0" fontId="1" fillId="0" borderId="1"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2" fillId="0" borderId="1" xfId="0" applyFont="1" applyBorder="1" applyAlignment="1">
      <alignment horizontal="center"/>
    </xf>
    <xf numFmtId="0" fontId="2" fillId="0" borderId="21" xfId="0" applyFont="1" applyBorder="1" applyAlignment="1">
      <alignment horizontal="center"/>
    </xf>
    <xf numFmtId="0" fontId="13" fillId="0" borderId="20" xfId="0" applyFont="1" applyBorder="1"/>
    <xf numFmtId="0" fontId="13" fillId="0" borderId="1" xfId="0" applyFont="1" applyBorder="1"/>
    <xf numFmtId="0" fontId="4" fillId="13" borderId="23" xfId="0" applyFont="1" applyFill="1" applyBorder="1" applyAlignment="1">
      <alignment horizontal="left" vertical="center"/>
    </xf>
    <xf numFmtId="0" fontId="4" fillId="13" borderId="24" xfId="0" applyFont="1" applyFill="1" applyBorder="1" applyAlignment="1">
      <alignment horizontal="left" vertical="center"/>
    </xf>
    <xf numFmtId="0" fontId="16" fillId="3" borderId="17" xfId="0" applyFont="1" applyFill="1" applyBorder="1"/>
    <xf numFmtId="0" fontId="16" fillId="3" borderId="18" xfId="0" applyFont="1" applyFill="1" applyBorder="1"/>
    <xf numFmtId="0" fontId="16" fillId="3" borderId="19" xfId="0" applyFont="1" applyFill="1" applyBorder="1"/>
    <xf numFmtId="0" fontId="10" fillId="0" borderId="20" xfId="0" applyFont="1" applyBorder="1" applyAlignment="1">
      <alignment horizontal="center"/>
    </xf>
    <xf numFmtId="0" fontId="10" fillId="0" borderId="1" xfId="0" applyFont="1" applyBorder="1" applyAlignment="1">
      <alignment horizontal="center"/>
    </xf>
    <xf numFmtId="0" fontId="10" fillId="0" borderId="21" xfId="0" applyFont="1" applyBorder="1" applyAlignment="1">
      <alignment horizontal="center"/>
    </xf>
    <xf numFmtId="0" fontId="50" fillId="0" borderId="64" xfId="0" applyFont="1" applyBorder="1" applyAlignment="1">
      <alignment vertical="top" wrapText="1"/>
    </xf>
    <xf numFmtId="0" fontId="50" fillId="0" borderId="45" xfId="0" applyFont="1" applyBorder="1" applyAlignment="1">
      <alignment vertical="top" wrapText="1"/>
    </xf>
    <xf numFmtId="0" fontId="50" fillId="0" borderId="47" xfId="0" applyFont="1" applyBorder="1" applyAlignment="1">
      <alignment vertical="top" wrapText="1"/>
    </xf>
    <xf numFmtId="0" fontId="34" fillId="13" borderId="20" xfId="0" applyFont="1" applyFill="1" applyBorder="1"/>
    <xf numFmtId="0" fontId="34" fillId="13" borderId="1" xfId="0" applyFont="1" applyFill="1" applyBorder="1"/>
    <xf numFmtId="0" fontId="33" fillId="13" borderId="1" xfId="0" applyFont="1" applyFill="1" applyBorder="1" applyAlignment="1">
      <alignment horizontal="center"/>
    </xf>
    <xf numFmtId="0" fontId="33" fillId="13" borderId="21" xfId="0" applyFont="1" applyFill="1" applyBorder="1" applyAlignment="1">
      <alignment horizontal="center"/>
    </xf>
    <xf numFmtId="0" fontId="31" fillId="13" borderId="38" xfId="0" applyFont="1" applyFill="1" applyBorder="1"/>
    <xf numFmtId="0" fontId="31" fillId="13" borderId="39" xfId="0" applyFont="1" applyFill="1" applyBorder="1"/>
    <xf numFmtId="0" fontId="31" fillId="13" borderId="40" xfId="0" applyFont="1" applyFill="1" applyBorder="1"/>
    <xf numFmtId="0" fontId="32" fillId="13" borderId="38" xfId="0" applyFont="1" applyFill="1" applyBorder="1" applyAlignment="1">
      <alignment horizontal="center"/>
    </xf>
    <xf numFmtId="0" fontId="32" fillId="13" borderId="39" xfId="0" applyFont="1" applyFill="1" applyBorder="1" applyAlignment="1">
      <alignment horizontal="center"/>
    </xf>
    <xf numFmtId="0" fontId="32" fillId="13" borderId="40" xfId="0" applyFont="1" applyFill="1" applyBorder="1" applyAlignment="1">
      <alignment horizontal="center"/>
    </xf>
    <xf numFmtId="0" fontId="4" fillId="13" borderId="1" xfId="0" applyFont="1" applyFill="1" applyBorder="1" applyAlignment="1">
      <alignment vertical="top" wrapText="1"/>
    </xf>
    <xf numFmtId="0" fontId="4" fillId="13" borderId="21" xfId="0" applyFont="1" applyFill="1" applyBorder="1" applyAlignment="1">
      <alignment vertical="top" wrapText="1"/>
    </xf>
    <xf numFmtId="0" fontId="32" fillId="13" borderId="17" xfId="0" applyFont="1" applyFill="1" applyBorder="1" applyAlignment="1">
      <alignment horizontal="center"/>
    </xf>
    <xf numFmtId="0" fontId="32" fillId="13" borderId="18" xfId="0" applyFont="1" applyFill="1" applyBorder="1" applyAlignment="1">
      <alignment horizontal="center"/>
    </xf>
    <xf numFmtId="0" fontId="32" fillId="13" borderId="19" xfId="0" applyFont="1" applyFill="1" applyBorder="1" applyAlignment="1">
      <alignment horizontal="center"/>
    </xf>
    <xf numFmtId="0" fontId="1" fillId="0" borderId="1" xfId="0" applyFont="1" applyBorder="1" applyAlignment="1">
      <alignment vertical="center" wrapText="1"/>
    </xf>
    <xf numFmtId="0" fontId="0" fillId="0" borderId="1" xfId="0" applyBorder="1"/>
    <xf numFmtId="0" fontId="1" fillId="0" borderId="3" xfId="0" applyFont="1" applyBorder="1" applyAlignment="1">
      <alignment vertical="center" wrapText="1"/>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0" borderId="12" xfId="0" applyFont="1" applyBorder="1" applyAlignment="1">
      <alignment vertical="center" wrapText="1"/>
    </xf>
    <xf numFmtId="0" fontId="2" fillId="0" borderId="13" xfId="0" applyFont="1" applyBorder="1"/>
    <xf numFmtId="0" fontId="2" fillId="0" borderId="14" xfId="0" applyFont="1" applyBorder="1"/>
    <xf numFmtId="0" fontId="2" fillId="0" borderId="15" xfId="0" applyFont="1" applyBorder="1"/>
    <xf numFmtId="0" fontId="10" fillId="0" borderId="0" xfId="0" applyFont="1" applyAlignment="1">
      <alignment vertical="top" wrapText="1"/>
    </xf>
    <xf numFmtId="0" fontId="9" fillId="0" borderId="0" xfId="0" applyFont="1" applyAlignment="1">
      <alignment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xf numFmtId="0" fontId="1" fillId="2" borderId="2" xfId="0" applyFont="1" applyFill="1" applyBorder="1"/>
    <xf numFmtId="0" fontId="1" fillId="2" borderId="4" xfId="0" applyFont="1" applyFill="1" applyBorder="1"/>
    <xf numFmtId="0" fontId="1" fillId="2" borderId="3" xfId="0" applyFont="1" applyFill="1" applyBorder="1"/>
    <xf numFmtId="0" fontId="1" fillId="0" borderId="3" xfId="0" applyFont="1" applyBorder="1" applyAlignment="1">
      <alignment vertical="top" wrapText="1"/>
    </xf>
    <xf numFmtId="0" fontId="1" fillId="0" borderId="12" xfId="0" applyFont="1" applyBorder="1" applyAlignment="1">
      <alignment vertical="top"/>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vertical="center" wrapText="1"/>
    </xf>
    <xf numFmtId="0" fontId="2" fillId="0" borderId="5" xfId="0" applyFont="1" applyBorder="1"/>
    <xf numFmtId="0" fontId="2" fillId="0" borderId="0" xfId="0" applyFont="1"/>
    <xf numFmtId="0" fontId="2" fillId="0" borderId="6" xfId="0" applyFont="1" applyBorder="1"/>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1" fillId="0" borderId="8" xfId="0" applyFont="1" applyBorder="1" applyAlignment="1">
      <alignment wrapText="1"/>
    </xf>
    <xf numFmtId="0" fontId="1" fillId="0" borderId="10" xfId="0" applyFont="1" applyBorder="1" applyAlignment="1">
      <alignment vertical="center" wrapText="1"/>
    </xf>
    <xf numFmtId="0" fontId="1" fillId="0" borderId="11" xfId="0" applyFont="1" applyBorder="1" applyAlignment="1">
      <alignment vertical="center" wrapText="1"/>
    </xf>
  </cellXfs>
  <cellStyles count="6">
    <cellStyle name="Comma" xfId="2" builtinId="3"/>
    <cellStyle name="Hyperlink" xfId="5" builtinId="8"/>
    <cellStyle name="Normal" xfId="0" builtinId="0"/>
    <cellStyle name="Normal 2" xfId="4" xr:uid="{8C6CAB74-6553-49E4-9EE6-47518F35E850}"/>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slrconsulting.com/u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lrconsulting.com/u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slrconsulting.com/us/" TargetMode="Externa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74083</xdr:colOff>
      <xdr:row>1</xdr:row>
      <xdr:rowOff>74084</xdr:rowOff>
    </xdr:from>
    <xdr:to>
      <xdr:col>2</xdr:col>
      <xdr:colOff>1396998</xdr:colOff>
      <xdr:row>2</xdr:row>
      <xdr:rowOff>158751</xdr:rowOff>
    </xdr:to>
    <xdr:pic>
      <xdr:nvPicPr>
        <xdr:cNvPr id="9" name="Picture 8">
          <a:hlinkClick xmlns:r="http://schemas.openxmlformats.org/officeDocument/2006/relationships" r:id="rId1"/>
          <a:extLst>
            <a:ext uri="{FF2B5EF4-FFF2-40B4-BE49-F238E27FC236}">
              <a16:creationId xmlns:a16="http://schemas.microsoft.com/office/drawing/2014/main" id="{2DCA41AB-6C02-4485-B422-3E2AA67F0ADF}"/>
            </a:ext>
          </a:extLst>
        </xdr:cNvPr>
        <xdr:cNvPicPr>
          <a:picLocks noChangeAspect="1"/>
        </xdr:cNvPicPr>
      </xdr:nvPicPr>
      <xdr:blipFill>
        <a:blip xmlns:r="http://schemas.openxmlformats.org/officeDocument/2006/relationships" r:embed="rId2"/>
        <a:stretch>
          <a:fillRect/>
        </a:stretch>
      </xdr:blipFill>
      <xdr:spPr>
        <a:xfrm>
          <a:off x="1841500" y="264584"/>
          <a:ext cx="3376081" cy="12170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74083</xdr:colOff>
      <xdr:row>1</xdr:row>
      <xdr:rowOff>84667</xdr:rowOff>
    </xdr:from>
    <xdr:to>
      <xdr:col>6</xdr:col>
      <xdr:colOff>1777999</xdr:colOff>
      <xdr:row>2</xdr:row>
      <xdr:rowOff>158750</xdr:rowOff>
    </xdr:to>
    <xdr:pic>
      <xdr:nvPicPr>
        <xdr:cNvPr id="11" name="Picture 10">
          <a:hlinkClick xmlns:r="http://schemas.openxmlformats.org/officeDocument/2006/relationships" r:id="rId3"/>
          <a:extLst>
            <a:ext uri="{FF2B5EF4-FFF2-40B4-BE49-F238E27FC236}">
              <a16:creationId xmlns:a16="http://schemas.microsoft.com/office/drawing/2014/main" id="{A98DA9DA-DFBB-4965-9855-D1F03CDDCBE9}"/>
            </a:ext>
          </a:extLst>
        </xdr:cNvPr>
        <xdr:cNvPicPr>
          <a:picLocks noChangeAspect="1"/>
        </xdr:cNvPicPr>
      </xdr:nvPicPr>
      <xdr:blipFill>
        <a:blip xmlns:r="http://schemas.openxmlformats.org/officeDocument/2006/relationships" r:embed="rId4"/>
        <a:stretch>
          <a:fillRect/>
        </a:stretch>
      </xdr:blipFill>
      <xdr:spPr>
        <a:xfrm>
          <a:off x="6614583" y="275167"/>
          <a:ext cx="3122083" cy="12065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12" name="Picture 11">
          <a:hlinkClick xmlns:r="http://schemas.openxmlformats.org/officeDocument/2006/relationships" r:id="rId5"/>
          <a:extLst>
            <a:ext uri="{FF2B5EF4-FFF2-40B4-BE49-F238E27FC236}">
              <a16:creationId xmlns:a16="http://schemas.microsoft.com/office/drawing/2014/main" id="{AD9C29D6-55FC-43B7-95FD-A12AC6F4DB2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6602078" y="1593610"/>
          <a:ext cx="1190622" cy="336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5" name="Picture 4">
          <a:extLst>
            <a:ext uri="{FF2B5EF4-FFF2-40B4-BE49-F238E27FC236}">
              <a16:creationId xmlns:a16="http://schemas.microsoft.com/office/drawing/2014/main" id="{7A552EF2-6747-4D3A-B124-549980BE266B}"/>
            </a:ext>
          </a:extLst>
        </xdr:cNvPr>
        <xdr:cNvPicPr>
          <a:picLocks noChangeAspect="1"/>
        </xdr:cNvPicPr>
      </xdr:nvPicPr>
      <xdr:blipFill>
        <a:blip xmlns:r="http://schemas.openxmlformats.org/officeDocument/2006/relationships" r:embed="rId1"/>
        <a:stretch>
          <a:fillRect/>
        </a:stretch>
      </xdr:blipFill>
      <xdr:spPr>
        <a:xfrm>
          <a:off x="13944600" y="419100"/>
          <a:ext cx="1188823" cy="335309"/>
        </a:xfrm>
        <a:prstGeom prst="rect">
          <a:avLst/>
        </a:prstGeom>
      </xdr:spPr>
    </xdr:pic>
    <xdr:clientData/>
  </xdr:twoCellAnchor>
  <xdr:oneCellAnchor>
    <xdr:from>
      <xdr:col>10</xdr:col>
      <xdr:colOff>85728</xdr:colOff>
      <xdr:row>1</xdr:row>
      <xdr:rowOff>241060</xdr:rowOff>
    </xdr:from>
    <xdr:ext cx="1190622" cy="336725"/>
    <xdr:pic>
      <xdr:nvPicPr>
        <xdr:cNvPr id="6" name="Picture 5">
          <a:hlinkClick xmlns:r="http://schemas.openxmlformats.org/officeDocument/2006/relationships" r:id="rId2"/>
          <a:extLst>
            <a:ext uri="{FF2B5EF4-FFF2-40B4-BE49-F238E27FC236}">
              <a16:creationId xmlns:a16="http://schemas.microsoft.com/office/drawing/2014/main" id="{7770AB0D-7EAF-4361-8F6F-517AE01F17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3935078" y="412510"/>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F23D468B-71F9-4C6F-90DD-34E72B21FADB}"/>
            </a:ext>
          </a:extLst>
        </xdr:cNvPr>
        <xdr:cNvSpPr/>
      </xdr:nvSpPr>
      <xdr:spPr>
        <a:xfrm>
          <a:off x="1379855" y="2752090"/>
          <a:ext cx="22034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1934686</xdr:colOff>
      <xdr:row>13</xdr:row>
      <xdr:rowOff>117473</xdr:rowOff>
    </xdr:from>
    <xdr:to>
      <xdr:col>0</xdr:col>
      <xdr:colOff>2968625</xdr:colOff>
      <xdr:row>14</xdr:row>
      <xdr:rowOff>79375</xdr:rowOff>
    </xdr:to>
    <xdr:sp macro="" textlink="">
      <xdr:nvSpPr>
        <xdr:cNvPr id="3" name="Arrow: Right 2">
          <a:extLst>
            <a:ext uri="{FF2B5EF4-FFF2-40B4-BE49-F238E27FC236}">
              <a16:creationId xmlns:a16="http://schemas.microsoft.com/office/drawing/2014/main" id="{EFB1C75E-4245-4B41-A03B-2DE6006238B2}"/>
            </a:ext>
          </a:extLst>
        </xdr:cNvPr>
        <xdr:cNvSpPr/>
      </xdr:nvSpPr>
      <xdr:spPr>
        <a:xfrm>
          <a:off x="1934686" y="3935411"/>
          <a:ext cx="1033939" cy="144464"/>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2084865</xdr:colOff>
      <xdr:row>13</xdr:row>
      <xdr:rowOff>138747</xdr:rowOff>
    </xdr:from>
    <xdr:to>
      <xdr:col>3</xdr:col>
      <xdr:colOff>2348072</xdr:colOff>
      <xdr:row>14</xdr:row>
      <xdr:rowOff>68739</xdr:rowOff>
    </xdr:to>
    <xdr:sp macro="" textlink="">
      <xdr:nvSpPr>
        <xdr:cNvPr id="4" name="Arrow: Right 3">
          <a:extLst>
            <a:ext uri="{FF2B5EF4-FFF2-40B4-BE49-F238E27FC236}">
              <a16:creationId xmlns:a16="http://schemas.microsoft.com/office/drawing/2014/main" id="{B5A5EA2C-0203-427F-801A-1DC6C694C3F0}"/>
            </a:ext>
          </a:extLst>
        </xdr:cNvPr>
        <xdr:cNvSpPr/>
      </xdr:nvSpPr>
      <xdr:spPr>
        <a:xfrm>
          <a:off x="12117865" y="3956685"/>
          <a:ext cx="263207" cy="112554"/>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1083469</xdr:colOff>
      <xdr:row>1</xdr:row>
      <xdr:rowOff>71437</xdr:rowOff>
    </xdr:from>
    <xdr:to>
      <xdr:col>4</xdr:col>
      <xdr:colOff>2250281</xdr:colOff>
      <xdr:row>4</xdr:row>
      <xdr:rowOff>416241</xdr:rowOff>
    </xdr:to>
    <xdr:pic>
      <xdr:nvPicPr>
        <xdr:cNvPr id="5" name="Picture 4">
          <a:extLst>
            <a:ext uri="{FF2B5EF4-FFF2-40B4-BE49-F238E27FC236}">
              <a16:creationId xmlns:a16="http://schemas.microsoft.com/office/drawing/2014/main" id="{924C286E-822A-4DAA-8F5B-4CD7FB47A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0279" y="263207"/>
          <a:ext cx="6185852" cy="139509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1</xdr:rowOff>
    </xdr:from>
    <xdr:to>
      <xdr:col>9</xdr:col>
      <xdr:colOff>876300</xdr:colOff>
      <xdr:row>0</xdr:row>
      <xdr:rowOff>1278363</xdr:rowOff>
    </xdr:to>
    <xdr:pic>
      <xdr:nvPicPr>
        <xdr:cNvPr id="3" name="Picture 2">
          <a:extLst>
            <a:ext uri="{FF2B5EF4-FFF2-40B4-BE49-F238E27FC236}">
              <a16:creationId xmlns:a16="http://schemas.microsoft.com/office/drawing/2014/main" id="{15BDF4E6-306D-49FC-BF2B-318F422FA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
          <a:ext cx="5448300" cy="1278362"/>
        </a:xfrm>
        <a:prstGeom prst="rect">
          <a:avLst/>
        </a:prstGeom>
        <a:solidFill>
          <a:sysClr val="window" lastClr="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9</xdr:col>
      <xdr:colOff>19050</xdr:colOff>
      <xdr:row>0</xdr:row>
      <xdr:rowOff>1278362</xdr:rowOff>
    </xdr:to>
    <xdr:pic>
      <xdr:nvPicPr>
        <xdr:cNvPr id="2" name="Picture 1">
          <a:extLst>
            <a:ext uri="{FF2B5EF4-FFF2-40B4-BE49-F238E27FC236}">
              <a16:creationId xmlns:a16="http://schemas.microsoft.com/office/drawing/2014/main" id="{B12760FC-6FDE-43F2-A82F-DC4A70B33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5448300" cy="1278362"/>
        </a:xfrm>
        <a:prstGeom prst="rect">
          <a:avLst/>
        </a:prstGeom>
        <a:solidFill>
          <a:sysClr val="window" lastClr="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13</xdr:row>
      <xdr:rowOff>47625</xdr:rowOff>
    </xdr:from>
    <xdr:to>
      <xdr:col>2</xdr:col>
      <xdr:colOff>1076325</xdr:colOff>
      <xdr:row>21</xdr:row>
      <xdr:rowOff>30587</xdr:rowOff>
    </xdr:to>
    <xdr:pic>
      <xdr:nvPicPr>
        <xdr:cNvPr id="3" name="Picture 2">
          <a:extLst>
            <a:ext uri="{FF2B5EF4-FFF2-40B4-BE49-F238E27FC236}">
              <a16:creationId xmlns:a16="http://schemas.microsoft.com/office/drawing/2014/main" id="{8E1F39A0-41E4-4464-9BF2-2C911C4D0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352925"/>
          <a:ext cx="5448300" cy="1278362"/>
        </a:xfrm>
        <a:prstGeom prst="rect">
          <a:avLst/>
        </a:prstGeom>
        <a:solidFill>
          <a:sysClr val="window" lastClr="FFFFFF"/>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76CB0970-B715-4775-A12D-6A38DBDB1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582528" y="412510"/>
          <a:ext cx="1190622" cy="3367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200025</xdr:colOff>
      <xdr:row>3</xdr:row>
      <xdr:rowOff>142875</xdr:rowOff>
    </xdr:to>
    <xdr:pic>
      <xdr:nvPicPr>
        <xdr:cNvPr id="2" name="Picture 1">
          <a:extLst>
            <a:ext uri="{FF2B5EF4-FFF2-40B4-BE49-F238E27FC236}">
              <a16:creationId xmlns:a16="http://schemas.microsoft.com/office/drawing/2014/main" id="{01AB0701-4F23-44ED-B37D-3B9EF605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5410200" cy="1123950"/>
        </a:xfrm>
        <a:prstGeom prst="rect">
          <a:avLst/>
        </a:prstGeom>
        <a:solidFill>
          <a:sysClr val="window" lastClr="FFFFFF"/>
        </a:solidFill>
      </xdr:spPr>
    </xdr:pic>
    <xdr:clientData/>
  </xdr:twoCellAnchor>
  <xdr:oneCellAnchor>
    <xdr:from>
      <xdr:col>9</xdr:col>
      <xdr:colOff>114303</xdr:colOff>
      <xdr:row>1</xdr:row>
      <xdr:rowOff>241060</xdr:rowOff>
    </xdr:from>
    <xdr:ext cx="1190622" cy="336725"/>
    <xdr:pic>
      <xdr:nvPicPr>
        <xdr:cNvPr id="6" name="Picture 5">
          <a:hlinkClick xmlns:r="http://schemas.openxmlformats.org/officeDocument/2006/relationships" r:id="rId2"/>
          <a:extLst>
            <a:ext uri="{FF2B5EF4-FFF2-40B4-BE49-F238E27FC236}">
              <a16:creationId xmlns:a16="http://schemas.microsoft.com/office/drawing/2014/main" id="{2772D5A1-0A01-4937-9944-4540EF8BE1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53978" y="441085"/>
          <a:ext cx="1190622" cy="3367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4EB-7D6D-431D-8CBD-77574649F5F1}">
  <sheetPr>
    <tabColor rgb="FFFF0000"/>
  </sheetPr>
  <dimension ref="A2:T17"/>
  <sheetViews>
    <sheetView tabSelected="1" zoomScale="90" zoomScaleNormal="90" workbookViewId="0">
      <selection activeCell="B7" sqref="B7:T7"/>
    </sheetView>
  </sheetViews>
  <sheetFormatPr defaultRowHeight="15" x14ac:dyDescent="0.25"/>
  <cols>
    <col min="1" max="1" width="26.5703125" customWidth="1"/>
    <col min="2" max="2" width="30.85546875" customWidth="1"/>
    <col min="3" max="3" width="22.42578125" customWidth="1"/>
    <col min="6" max="6" width="21.28515625" customWidth="1"/>
    <col min="7" max="7" width="27.28515625" customWidth="1"/>
    <col min="15" max="15" width="20.42578125" customWidth="1"/>
    <col min="16" max="16" width="17.42578125" customWidth="1"/>
    <col min="18" max="18" width="11.7109375" customWidth="1"/>
    <col min="19" max="19" width="13.7109375" customWidth="1"/>
    <col min="20" max="20" width="5.85546875" customWidth="1"/>
  </cols>
  <sheetData>
    <row r="2" spans="1:20" ht="89.25" customHeight="1" x14ac:dyDescent="0.25"/>
    <row r="3" spans="1:20" ht="17.25" customHeight="1" thickBot="1" x14ac:dyDescent="0.3"/>
    <row r="4" spans="1:20" ht="59.25" customHeight="1" thickTop="1" thickBot="1" x14ac:dyDescent="0.3">
      <c r="B4" s="193" t="s">
        <v>335</v>
      </c>
      <c r="C4" s="194"/>
      <c r="F4" s="195" t="s">
        <v>336</v>
      </c>
      <c r="G4" s="196"/>
      <c r="N4" s="197" t="s">
        <v>461</v>
      </c>
      <c r="O4" s="198"/>
      <c r="P4" s="198"/>
      <c r="Q4" s="198"/>
      <c r="R4" s="199"/>
    </row>
    <row r="5" spans="1:20" ht="27" thickTop="1" x14ac:dyDescent="0.4">
      <c r="A5" s="180" t="s">
        <v>359</v>
      </c>
    </row>
    <row r="6" spans="1:20" ht="16.5" thickBot="1" x14ac:dyDescent="0.3">
      <c r="A6" s="181" t="s">
        <v>398</v>
      </c>
    </row>
    <row r="7" spans="1:20" ht="31.5" thickTop="1" thickBot="1" x14ac:dyDescent="0.3">
      <c r="A7" s="190" t="s">
        <v>443</v>
      </c>
      <c r="B7" s="191" t="s">
        <v>444</v>
      </c>
      <c r="C7" s="192"/>
      <c r="D7" s="192"/>
      <c r="E7" s="192"/>
      <c r="F7" s="192"/>
      <c r="G7" s="192"/>
      <c r="H7" s="192"/>
      <c r="I7" s="192"/>
      <c r="J7" s="192"/>
      <c r="K7" s="192"/>
      <c r="L7" s="192"/>
      <c r="M7" s="192"/>
      <c r="N7" s="192"/>
      <c r="O7" s="192"/>
      <c r="P7" s="192"/>
      <c r="Q7" s="192"/>
      <c r="R7" s="192"/>
      <c r="S7" s="192"/>
      <c r="T7" s="192"/>
    </row>
    <row r="8" spans="1:20" ht="57.6" customHeight="1" thickTop="1" thickBot="1" x14ac:dyDescent="0.3">
      <c r="A8" s="190" t="s">
        <v>445</v>
      </c>
      <c r="B8" s="191" t="s">
        <v>451</v>
      </c>
      <c r="C8" s="191"/>
      <c r="D8" s="191"/>
      <c r="E8" s="191"/>
      <c r="F8" s="191"/>
      <c r="G8" s="191"/>
      <c r="H8" s="191"/>
      <c r="I8" s="191"/>
      <c r="J8" s="191"/>
      <c r="K8" s="191"/>
      <c r="L8" s="191"/>
      <c r="M8" s="191"/>
      <c r="N8" s="191"/>
      <c r="O8" s="191"/>
      <c r="P8" s="191"/>
      <c r="Q8" s="191"/>
      <c r="R8" s="191"/>
      <c r="S8" s="191"/>
      <c r="T8" s="191"/>
    </row>
    <row r="9" spans="1:20" ht="63.75" customHeight="1" thickTop="1" thickBot="1" x14ac:dyDescent="0.3">
      <c r="A9" s="190" t="s">
        <v>446</v>
      </c>
      <c r="B9" s="191" t="s">
        <v>452</v>
      </c>
      <c r="C9" s="191"/>
      <c r="D9" s="191"/>
      <c r="E9" s="191"/>
      <c r="F9" s="191"/>
      <c r="G9" s="191"/>
      <c r="H9" s="191"/>
      <c r="I9" s="191"/>
      <c r="J9" s="191"/>
      <c r="K9" s="191"/>
      <c r="L9" s="191"/>
      <c r="M9" s="191"/>
      <c r="N9" s="191"/>
      <c r="O9" s="191"/>
      <c r="P9" s="191"/>
      <c r="Q9" s="191"/>
      <c r="R9" s="191"/>
      <c r="S9" s="191"/>
      <c r="T9" s="191"/>
    </row>
    <row r="10" spans="1:20" ht="45" customHeight="1" thickTop="1" thickBot="1" x14ac:dyDescent="0.3">
      <c r="A10" s="190" t="s">
        <v>447</v>
      </c>
      <c r="B10" s="191" t="s">
        <v>453</v>
      </c>
      <c r="C10" s="192"/>
      <c r="D10" s="192"/>
      <c r="E10" s="192"/>
      <c r="F10" s="192"/>
      <c r="G10" s="192"/>
      <c r="H10" s="192"/>
      <c r="I10" s="192"/>
      <c r="J10" s="192"/>
      <c r="K10" s="192"/>
      <c r="L10" s="192"/>
      <c r="M10" s="192"/>
      <c r="N10" s="192"/>
      <c r="O10" s="192"/>
      <c r="P10" s="192"/>
      <c r="Q10" s="192"/>
      <c r="R10" s="192"/>
      <c r="S10" s="192"/>
      <c r="T10" s="192"/>
    </row>
    <row r="11" spans="1:20" ht="45" customHeight="1" thickTop="1" thickBot="1" x14ac:dyDescent="0.3">
      <c r="A11" s="190" t="s">
        <v>448</v>
      </c>
      <c r="B11" s="191" t="s">
        <v>454</v>
      </c>
      <c r="C11" s="191"/>
      <c r="D11" s="191"/>
      <c r="E11" s="191"/>
      <c r="F11" s="191"/>
      <c r="G11" s="191"/>
      <c r="H11" s="191"/>
      <c r="I11" s="191"/>
      <c r="J11" s="191"/>
      <c r="K11" s="191"/>
      <c r="L11" s="191"/>
      <c r="M11" s="191"/>
      <c r="N11" s="191"/>
      <c r="O11" s="191"/>
      <c r="P11" s="191"/>
      <c r="Q11" s="191"/>
      <c r="R11" s="191"/>
      <c r="S11" s="191"/>
      <c r="T11" s="191"/>
    </row>
    <row r="12" spans="1:20" ht="38.25" customHeight="1" thickTop="1" thickBot="1" x14ac:dyDescent="0.3">
      <c r="A12" s="190" t="s">
        <v>449</v>
      </c>
      <c r="B12" s="191" t="s">
        <v>460</v>
      </c>
      <c r="C12" s="192"/>
      <c r="D12" s="192"/>
      <c r="E12" s="192"/>
      <c r="F12" s="192"/>
      <c r="G12" s="192"/>
      <c r="H12" s="192"/>
      <c r="I12" s="192"/>
      <c r="J12" s="192"/>
      <c r="K12" s="192"/>
      <c r="L12" s="192"/>
      <c r="M12" s="192"/>
      <c r="N12" s="192"/>
      <c r="O12" s="192"/>
      <c r="P12" s="192"/>
      <c r="Q12" s="192"/>
      <c r="R12" s="192"/>
      <c r="S12" s="192"/>
      <c r="T12" s="192"/>
    </row>
    <row r="13" spans="1:20" ht="47.25" customHeight="1" thickTop="1" thickBot="1" x14ac:dyDescent="0.3">
      <c r="A13" s="190" t="s">
        <v>450</v>
      </c>
      <c r="B13" s="191" t="s">
        <v>455</v>
      </c>
      <c r="C13" s="192"/>
      <c r="D13" s="192"/>
      <c r="E13" s="192"/>
      <c r="F13" s="192"/>
      <c r="G13" s="192"/>
      <c r="H13" s="192"/>
      <c r="I13" s="192"/>
      <c r="J13" s="192"/>
      <c r="K13" s="192"/>
      <c r="L13" s="192"/>
      <c r="M13" s="192"/>
      <c r="N13" s="192"/>
      <c r="O13" s="192"/>
      <c r="P13" s="192"/>
      <c r="Q13" s="192"/>
      <c r="R13" s="192"/>
      <c r="S13" s="192"/>
      <c r="T13" s="192"/>
    </row>
    <row r="14" spans="1:20" ht="44.25" customHeight="1" thickTop="1" thickBot="1" x14ac:dyDescent="0.3">
      <c r="A14" s="190" t="s">
        <v>449</v>
      </c>
      <c r="B14" s="191" t="s">
        <v>456</v>
      </c>
      <c r="C14" s="191"/>
      <c r="D14" s="191"/>
      <c r="E14" s="191"/>
      <c r="F14" s="191"/>
      <c r="G14" s="191"/>
      <c r="H14" s="191"/>
      <c r="I14" s="191"/>
      <c r="J14" s="191"/>
      <c r="K14" s="191"/>
      <c r="L14" s="191"/>
      <c r="M14" s="191"/>
      <c r="N14" s="191"/>
      <c r="O14" s="191"/>
      <c r="P14" s="191"/>
      <c r="Q14" s="191"/>
      <c r="R14" s="191"/>
      <c r="S14" s="191"/>
      <c r="T14" s="191"/>
    </row>
    <row r="15" spans="1:20" ht="46.5" thickTop="1" thickBot="1" x14ac:dyDescent="0.3">
      <c r="A15" s="190" t="s">
        <v>450</v>
      </c>
      <c r="B15" s="191" t="s">
        <v>457</v>
      </c>
      <c r="C15" s="192"/>
      <c r="D15" s="192"/>
      <c r="E15" s="192"/>
      <c r="F15" s="192"/>
      <c r="G15" s="192"/>
      <c r="H15" s="192"/>
      <c r="I15" s="192"/>
      <c r="J15" s="192"/>
      <c r="K15" s="192"/>
      <c r="L15" s="192"/>
      <c r="M15" s="192"/>
      <c r="N15" s="192"/>
      <c r="O15" s="192"/>
      <c r="P15" s="192"/>
      <c r="Q15" s="192"/>
      <c r="R15" s="192"/>
      <c r="S15" s="192"/>
      <c r="T15" s="192"/>
    </row>
    <row r="16" spans="1:20" ht="63" customHeight="1" thickTop="1" thickBot="1" x14ac:dyDescent="0.3">
      <c r="A16" s="190" t="s">
        <v>459</v>
      </c>
      <c r="B16" s="191" t="s">
        <v>458</v>
      </c>
      <c r="C16" s="191"/>
      <c r="D16" s="191"/>
      <c r="E16" s="191"/>
      <c r="F16" s="191"/>
      <c r="G16" s="191"/>
      <c r="H16" s="191"/>
      <c r="I16" s="191"/>
      <c r="J16" s="191"/>
      <c r="K16" s="191"/>
      <c r="L16" s="191"/>
      <c r="M16" s="191"/>
      <c r="N16" s="191"/>
      <c r="O16" s="191"/>
      <c r="P16" s="191"/>
      <c r="Q16" s="191"/>
      <c r="R16" s="191"/>
      <c r="S16" s="191"/>
      <c r="T16" s="191"/>
    </row>
    <row r="17" ht="15.75" thickTop="1" x14ac:dyDescent="0.25"/>
  </sheetData>
  <sheetProtection algorithmName="SHA-512" hashValue="oXEjcnpYogOScOHo+3gXE9M3NShJ8wnQZK6CI/gZqKSGMRryBmfhULCL4htZDK9bNGOpSdJG09Gg3DhO8dMh+Q==" saltValue="cpWloqvTppkFDDeVM+13ug==" spinCount="100000" sheet="1" objects="1" scenarios="1"/>
  <mergeCells count="13">
    <mergeCell ref="B7:T7"/>
    <mergeCell ref="B4:C4"/>
    <mergeCell ref="F4:G4"/>
    <mergeCell ref="N4:R4"/>
    <mergeCell ref="B15:T15"/>
    <mergeCell ref="B16:T16"/>
    <mergeCell ref="B8:T8"/>
    <mergeCell ref="B9:T9"/>
    <mergeCell ref="B12:T12"/>
    <mergeCell ref="B13:T13"/>
    <mergeCell ref="B14:T14"/>
    <mergeCell ref="B10:T10"/>
    <mergeCell ref="B11:T11"/>
  </mergeCells>
  <hyperlinks>
    <hyperlink ref="B4" r:id="rId1" xr:uid="{1D215EF5-4197-4D7A-9A8A-63AED6D05091}"/>
    <hyperlink ref="F4" r:id="rId2" xr:uid="{94890FEE-337E-4FDF-AC87-8E94B9113C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3DA3-EADD-4410-97F0-80A1C90EB9C6}">
  <sheetPr>
    <tabColor theme="5" tint="0.39997558519241921"/>
  </sheetPr>
  <dimension ref="A1:M66"/>
  <sheetViews>
    <sheetView zoomScaleNormal="100" workbookViewId="0">
      <selection activeCell="A2" sqref="A2:F2"/>
    </sheetView>
  </sheetViews>
  <sheetFormatPr defaultColWidth="8.5703125" defaultRowHeight="12.75" x14ac:dyDescent="0.2"/>
  <cols>
    <col min="1" max="1" width="12.42578125" style="3" customWidth="1"/>
    <col min="2" max="2" width="8.5703125" style="3"/>
    <col min="3" max="3" width="5.85546875" style="3" customWidth="1"/>
    <col min="4" max="4" width="54.140625" style="3" customWidth="1"/>
    <col min="5" max="5" width="14.85546875" style="3" bestFit="1" customWidth="1"/>
    <col min="6" max="6" width="47"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x14ac:dyDescent="0.25">
      <c r="A1" s="49"/>
    </row>
    <row r="2" spans="1:12" ht="60.75" customHeight="1" thickTop="1" thickBot="1" x14ac:dyDescent="0.4">
      <c r="A2" s="221" t="s">
        <v>360</v>
      </c>
      <c r="B2" s="222"/>
      <c r="C2" s="222"/>
      <c r="D2" s="222"/>
      <c r="E2" s="222"/>
      <c r="F2" s="223"/>
      <c r="H2" s="197" t="s">
        <v>461</v>
      </c>
      <c r="I2" s="198"/>
      <c r="J2" s="198"/>
      <c r="K2" s="198"/>
      <c r="L2" s="199"/>
    </row>
    <row r="3" spans="1:12" ht="15.75" customHeight="1" thickTop="1" x14ac:dyDescent="0.25">
      <c r="A3" s="224"/>
      <c r="B3" s="225"/>
      <c r="C3" s="225"/>
      <c r="D3" s="225"/>
      <c r="E3" s="225"/>
      <c r="F3" s="225"/>
      <c r="H3" s="50"/>
      <c r="I3" s="50"/>
    </row>
    <row r="4" spans="1:12" ht="24" thickBot="1" x14ac:dyDescent="0.4">
      <c r="A4" s="226" t="s">
        <v>286</v>
      </c>
      <c r="B4" s="226"/>
      <c r="C4" s="226"/>
      <c r="D4" s="226"/>
      <c r="E4" s="226"/>
      <c r="F4" s="226"/>
    </row>
    <row r="5" spans="1:12" ht="42.75" customHeight="1" thickTop="1" x14ac:dyDescent="0.25">
      <c r="A5" s="227" t="s">
        <v>462</v>
      </c>
      <c r="B5" s="228"/>
      <c r="C5" s="228"/>
      <c r="D5" s="228"/>
      <c r="E5" s="228"/>
      <c r="F5" s="229"/>
      <c r="H5"/>
      <c r="I5"/>
      <c r="J5"/>
      <c r="K5"/>
      <c r="L5"/>
    </row>
    <row r="6" spans="1:12" ht="12.6" customHeight="1" x14ac:dyDescent="0.25">
      <c r="A6" s="209" t="s">
        <v>463</v>
      </c>
      <c r="B6" s="210"/>
      <c r="C6" s="210"/>
      <c r="D6" s="210"/>
      <c r="E6" s="210"/>
      <c r="F6" s="211"/>
      <c r="H6"/>
      <c r="I6"/>
      <c r="J6"/>
      <c r="K6"/>
      <c r="L6"/>
    </row>
    <row r="7" spans="1:12" ht="15" x14ac:dyDescent="0.25">
      <c r="A7" s="209"/>
      <c r="B7" s="210"/>
      <c r="C7" s="210"/>
      <c r="D7" s="210"/>
      <c r="E7" s="210"/>
      <c r="F7" s="211"/>
      <c r="H7"/>
      <c r="I7"/>
      <c r="J7"/>
      <c r="K7"/>
      <c r="L7"/>
    </row>
    <row r="8" spans="1:12" ht="15" x14ac:dyDescent="0.25">
      <c r="A8" s="209"/>
      <c r="B8" s="210"/>
      <c r="C8" s="210"/>
      <c r="D8" s="210"/>
      <c r="E8" s="210"/>
      <c r="F8" s="211"/>
      <c r="H8"/>
      <c r="I8"/>
      <c r="J8"/>
      <c r="K8"/>
      <c r="L8"/>
    </row>
    <row r="9" spans="1:12" x14ac:dyDescent="0.2">
      <c r="A9" s="209"/>
      <c r="B9" s="210"/>
      <c r="C9" s="210"/>
      <c r="D9" s="210"/>
      <c r="E9" s="210"/>
      <c r="F9" s="211"/>
    </row>
    <row r="10" spans="1:12" x14ac:dyDescent="0.2">
      <c r="A10" s="209"/>
      <c r="B10" s="210"/>
      <c r="C10" s="210"/>
      <c r="D10" s="210"/>
      <c r="E10" s="210"/>
      <c r="F10" s="211"/>
    </row>
    <row r="11" spans="1:12" ht="35.25" customHeight="1" thickBot="1" x14ac:dyDescent="0.25">
      <c r="A11" s="212"/>
      <c r="B11" s="213"/>
      <c r="C11" s="213"/>
      <c r="D11" s="213"/>
      <c r="E11" s="213"/>
      <c r="F11" s="214"/>
    </row>
    <row r="12" spans="1:12" ht="21.6" customHeight="1" thickTop="1" thickBot="1" x14ac:dyDescent="0.25">
      <c r="A12" s="215" t="s">
        <v>399</v>
      </c>
      <c r="B12" s="216"/>
      <c r="C12" s="216"/>
      <c r="D12" s="216"/>
      <c r="E12" s="216"/>
      <c r="F12" s="217"/>
    </row>
    <row r="13" spans="1:12" ht="24.6" customHeight="1" thickTop="1" thickBot="1" x14ac:dyDescent="0.25">
      <c r="A13" s="218" t="s">
        <v>464</v>
      </c>
      <c r="B13" s="219"/>
      <c r="C13" s="219"/>
      <c r="D13" s="219"/>
      <c r="E13" s="219"/>
      <c r="F13" s="220"/>
    </row>
    <row r="14" spans="1:12" ht="23.25" customHeight="1" thickTop="1" x14ac:dyDescent="0.2">
      <c r="A14" s="215" t="s">
        <v>471</v>
      </c>
      <c r="B14" s="216"/>
      <c r="C14" s="216"/>
      <c r="D14" s="216"/>
      <c r="E14" s="216"/>
      <c r="F14" s="217"/>
    </row>
    <row r="15" spans="1:12" x14ac:dyDescent="0.2">
      <c r="A15" s="209" t="s">
        <v>465</v>
      </c>
      <c r="B15" s="210"/>
      <c r="C15" s="210"/>
      <c r="D15" s="210"/>
      <c r="E15" s="210"/>
      <c r="F15" s="211"/>
    </row>
    <row r="16" spans="1:12" x14ac:dyDescent="0.2">
      <c r="A16" s="209"/>
      <c r="B16" s="210"/>
      <c r="C16" s="210"/>
      <c r="D16" s="210"/>
      <c r="E16" s="210"/>
      <c r="F16" s="211"/>
    </row>
    <row r="17" spans="1:13" x14ac:dyDescent="0.2">
      <c r="A17" s="209"/>
      <c r="B17" s="210"/>
      <c r="C17" s="210"/>
      <c r="D17" s="210"/>
      <c r="E17" s="210"/>
      <c r="F17" s="211"/>
    </row>
    <row r="18" spans="1:13" x14ac:dyDescent="0.2">
      <c r="A18" s="209"/>
      <c r="B18" s="210"/>
      <c r="C18" s="210"/>
      <c r="D18" s="210"/>
      <c r="E18" s="210"/>
      <c r="F18" s="211"/>
    </row>
    <row r="19" spans="1:13" ht="37.5" customHeight="1" x14ac:dyDescent="0.2">
      <c r="A19" s="209"/>
      <c r="B19" s="210"/>
      <c r="C19" s="210"/>
      <c r="D19" s="210"/>
      <c r="E19" s="210"/>
      <c r="F19" s="211"/>
    </row>
    <row r="20" spans="1:13" ht="36.75" customHeight="1" thickBot="1" x14ac:dyDescent="0.3">
      <c r="A20" s="212"/>
      <c r="B20" s="213"/>
      <c r="C20" s="213"/>
      <c r="D20" s="213"/>
      <c r="E20" s="213"/>
      <c r="F20" s="214"/>
      <c r="H20"/>
      <c r="I20"/>
      <c r="J20"/>
      <c r="K20"/>
      <c r="L20"/>
      <c r="M20"/>
    </row>
    <row r="21" spans="1:13" ht="25.5" customHeight="1" thickTop="1" x14ac:dyDescent="0.25">
      <c r="A21" s="215" t="s">
        <v>470</v>
      </c>
      <c r="B21" s="216"/>
      <c r="C21" s="216"/>
      <c r="D21" s="216"/>
      <c r="E21" s="216"/>
      <c r="F21" s="217"/>
      <c r="H21"/>
      <c r="I21"/>
      <c r="J21"/>
      <c r="K21"/>
      <c r="L21"/>
      <c r="M21"/>
    </row>
    <row r="22" spans="1:13" x14ac:dyDescent="0.2">
      <c r="A22" s="209" t="s">
        <v>466</v>
      </c>
      <c r="B22" s="210"/>
      <c r="C22" s="210"/>
      <c r="D22" s="210"/>
      <c r="E22" s="210"/>
      <c r="F22" s="211"/>
    </row>
    <row r="23" spans="1:13" ht="57.75" customHeight="1" thickBot="1" x14ac:dyDescent="0.25">
      <c r="A23" s="212"/>
      <c r="B23" s="213"/>
      <c r="C23" s="213"/>
      <c r="D23" s="213"/>
      <c r="E23" s="213"/>
      <c r="F23" s="214"/>
    </row>
    <row r="24" spans="1:13" ht="27.75" customHeight="1" thickTop="1" x14ac:dyDescent="0.2">
      <c r="A24" s="215" t="s">
        <v>363</v>
      </c>
      <c r="B24" s="216"/>
      <c r="C24" s="216"/>
      <c r="D24" s="216"/>
      <c r="E24" s="216"/>
      <c r="F24" s="217"/>
    </row>
    <row r="25" spans="1:13" x14ac:dyDescent="0.2">
      <c r="A25" s="209" t="s">
        <v>467</v>
      </c>
      <c r="B25" s="210"/>
      <c r="C25" s="210"/>
      <c r="D25" s="210"/>
      <c r="E25" s="210"/>
      <c r="F25" s="211"/>
    </row>
    <row r="26" spans="1:13" x14ac:dyDescent="0.2">
      <c r="A26" s="209"/>
      <c r="B26" s="210"/>
      <c r="C26" s="210"/>
      <c r="D26" s="210"/>
      <c r="E26" s="210"/>
      <c r="F26" s="211"/>
    </row>
    <row r="27" spans="1:13" x14ac:dyDescent="0.2">
      <c r="A27" s="209"/>
      <c r="B27" s="210"/>
      <c r="C27" s="210"/>
      <c r="D27" s="210"/>
      <c r="E27" s="210"/>
      <c r="F27" s="211"/>
    </row>
    <row r="28" spans="1:13" ht="34.5" customHeight="1" thickBot="1" x14ac:dyDescent="0.25">
      <c r="A28" s="212"/>
      <c r="B28" s="213"/>
      <c r="C28" s="213"/>
      <c r="D28" s="213"/>
      <c r="E28" s="213"/>
      <c r="F28" s="214"/>
    </row>
    <row r="29" spans="1:13" ht="20.25" customHeight="1" thickTop="1" x14ac:dyDescent="0.2">
      <c r="A29" s="215" t="s">
        <v>364</v>
      </c>
      <c r="B29" s="216"/>
      <c r="C29" s="216"/>
      <c r="D29" s="216"/>
      <c r="E29" s="216"/>
      <c r="F29" s="217"/>
    </row>
    <row r="30" spans="1:13" ht="59.25" customHeight="1" thickBot="1" x14ac:dyDescent="0.25">
      <c r="A30" s="212" t="s">
        <v>468</v>
      </c>
      <c r="B30" s="213"/>
      <c r="C30" s="213"/>
      <c r="D30" s="213"/>
      <c r="E30" s="213"/>
      <c r="F30" s="214"/>
    </row>
    <row r="31" spans="1:13" ht="21.75" customHeight="1" thickTop="1" x14ac:dyDescent="0.2">
      <c r="A31" s="215" t="s">
        <v>472</v>
      </c>
      <c r="B31" s="216"/>
      <c r="C31" s="216"/>
      <c r="D31" s="216"/>
      <c r="E31" s="216"/>
      <c r="F31" s="217"/>
    </row>
    <row r="32" spans="1:13" x14ac:dyDescent="0.2">
      <c r="A32" s="209" t="s">
        <v>469</v>
      </c>
      <c r="B32" s="210"/>
      <c r="C32" s="210"/>
      <c r="D32" s="210"/>
      <c r="E32" s="210"/>
      <c r="F32" s="211"/>
    </row>
    <row r="33" spans="1:6" ht="22.5" customHeight="1" thickBot="1" x14ac:dyDescent="0.25">
      <c r="A33" s="212"/>
      <c r="B33" s="213"/>
      <c r="C33" s="213"/>
      <c r="D33" s="213"/>
      <c r="E33" s="213"/>
      <c r="F33" s="214"/>
    </row>
    <row r="34" spans="1:6" ht="16.5" customHeight="1" thickTop="1" x14ac:dyDescent="0.2">
      <c r="A34" s="215" t="s">
        <v>361</v>
      </c>
      <c r="B34" s="216"/>
      <c r="C34" s="216"/>
      <c r="D34" s="216"/>
      <c r="E34" s="216"/>
      <c r="F34" s="217"/>
    </row>
    <row r="35" spans="1:6" x14ac:dyDescent="0.2">
      <c r="A35" s="209" t="s">
        <v>362</v>
      </c>
      <c r="B35" s="210"/>
      <c r="C35" s="210"/>
      <c r="D35" s="210"/>
      <c r="E35" s="210"/>
      <c r="F35" s="211"/>
    </row>
    <row r="36" spans="1:6" ht="26.25" customHeight="1" thickBot="1" x14ac:dyDescent="0.25">
      <c r="A36" s="212"/>
      <c r="B36" s="213"/>
      <c r="C36" s="213"/>
      <c r="D36" s="213"/>
      <c r="E36" s="213"/>
      <c r="F36" s="214"/>
    </row>
    <row r="37" spans="1:6" ht="13.5" thickTop="1" x14ac:dyDescent="0.2">
      <c r="A37" s="16"/>
      <c r="B37" s="16"/>
      <c r="C37" s="16"/>
      <c r="D37" s="16"/>
      <c r="E37" s="16"/>
      <c r="F37" s="16"/>
    </row>
    <row r="38" spans="1:6" ht="13.5" thickBot="1" x14ac:dyDescent="0.25"/>
    <row r="39" spans="1:6" ht="15.75" thickTop="1" x14ac:dyDescent="0.25">
      <c r="A39" s="200" t="s">
        <v>323</v>
      </c>
      <c r="B39" s="201"/>
      <c r="C39" s="201"/>
      <c r="D39" s="202"/>
      <c r="E39"/>
      <c r="F39"/>
    </row>
    <row r="40" spans="1:6" ht="12.75" customHeight="1" x14ac:dyDescent="0.25">
      <c r="A40" s="58"/>
      <c r="B40" s="203" t="s">
        <v>337</v>
      </c>
      <c r="C40" s="203"/>
      <c r="D40" s="204"/>
      <c r="E40"/>
      <c r="F40"/>
    </row>
    <row r="41" spans="1:6" ht="12.75" customHeight="1" x14ac:dyDescent="0.25">
      <c r="A41" s="59"/>
      <c r="B41" s="205" t="s">
        <v>338</v>
      </c>
      <c r="C41" s="205"/>
      <c r="D41" s="206"/>
      <c r="E41"/>
      <c r="F41"/>
    </row>
    <row r="42" spans="1:6" ht="23.25" customHeight="1" x14ac:dyDescent="0.25">
      <c r="A42" s="60"/>
      <c r="B42" s="203" t="s">
        <v>339</v>
      </c>
      <c r="C42" s="203"/>
      <c r="D42" s="204"/>
      <c r="E42"/>
      <c r="F42"/>
    </row>
    <row r="43" spans="1:6" customFormat="1" ht="23.25" customHeight="1" thickBot="1" x14ac:dyDescent="0.3">
      <c r="A43" s="61"/>
      <c r="B43" s="207" t="s">
        <v>340</v>
      </c>
      <c r="C43" s="207"/>
      <c r="D43" s="208"/>
    </row>
    <row r="44" spans="1:6" customFormat="1" ht="15.75" thickTop="1" x14ac:dyDescent="0.25"/>
    <row r="45" spans="1:6" customFormat="1" ht="15" x14ac:dyDescent="0.25"/>
    <row r="46" spans="1:6" customFormat="1" ht="15" x14ac:dyDescent="0.25"/>
    <row r="47" spans="1:6" customFormat="1" ht="15" x14ac:dyDescent="0.25"/>
    <row r="48" spans="1:6"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spans="3:4" x14ac:dyDescent="0.2">
      <c r="C65" s="56"/>
      <c r="D65" s="56"/>
    </row>
    <row r="66" spans="3:4" x14ac:dyDescent="0.2">
      <c r="C66" s="57"/>
      <c r="D66" s="57"/>
    </row>
  </sheetData>
  <sheetProtection algorithmName="SHA-512" hashValue="r/8PrTcwAGJZY4t2vcMG9fLhKGQEYhsgXyQdcxM4ow6uAdG07ju20s3fNf5djsTaOCX7/vh4lfiNlRcWl0ALUQ==" saltValue="jkKWjjLkM8mamkET8mx6BA==" spinCount="100000" sheet="1" objects="1" scenarios="1"/>
  <mergeCells count="25">
    <mergeCell ref="B43:D43"/>
    <mergeCell ref="A6:F11"/>
    <mergeCell ref="A35:F36"/>
    <mergeCell ref="A14:F14"/>
    <mergeCell ref="A15:F20"/>
    <mergeCell ref="A21:F21"/>
    <mergeCell ref="A22:F23"/>
    <mergeCell ref="A24:F24"/>
    <mergeCell ref="A25:F28"/>
    <mergeCell ref="A29:F29"/>
    <mergeCell ref="A30:F30"/>
    <mergeCell ref="A31:F31"/>
    <mergeCell ref="A32:F33"/>
    <mergeCell ref="A34:F34"/>
    <mergeCell ref="A12:F12"/>
    <mergeCell ref="A13:F13"/>
    <mergeCell ref="H2:L2"/>
    <mergeCell ref="A39:D39"/>
    <mergeCell ref="B40:D40"/>
    <mergeCell ref="B41:D41"/>
    <mergeCell ref="B42:D42"/>
    <mergeCell ref="A2:F2"/>
    <mergeCell ref="A3:F3"/>
    <mergeCell ref="A4:F4"/>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2280-B9AA-4494-8F97-2C4ECDAF958D}">
  <sheetPr>
    <tabColor theme="8"/>
  </sheetPr>
  <dimension ref="B14:S14"/>
  <sheetViews>
    <sheetView zoomScale="90" zoomScaleNormal="90" workbookViewId="0">
      <selection activeCell="A2" sqref="A2"/>
    </sheetView>
  </sheetViews>
  <sheetFormatPr defaultRowHeight="15" x14ac:dyDescent="0.25"/>
  <sheetData>
    <row r="14" spans="2:19" ht="28.5" x14ac:dyDescent="0.45">
      <c r="B14" s="93" t="s">
        <v>365</v>
      </c>
      <c r="C14" s="94"/>
      <c r="D14" s="94"/>
      <c r="E14" s="94"/>
      <c r="F14" s="94"/>
      <c r="G14" s="94"/>
      <c r="H14" s="94"/>
      <c r="I14" s="94"/>
      <c r="J14" s="94"/>
      <c r="K14" s="94"/>
      <c r="L14" s="94"/>
      <c r="M14" s="94"/>
      <c r="N14" s="94"/>
      <c r="O14" s="94"/>
      <c r="P14" s="94"/>
      <c r="Q14" s="94"/>
      <c r="R14" s="94"/>
      <c r="S14" s="94"/>
    </row>
  </sheetData>
  <sheetProtection algorithmName="SHA-512" hashValue="mGW3mE/xjRCNNUVk9e7Inm5Xv0+T9gQoXwrHkAPF8hwUNXXleXykh6h2DN+8ryUsfzhAKP+LvsLsrQaaBXAZ9A==" saltValue="NlXrwoB7cA7/DhTinq5HC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0B91-25D7-4429-8423-AA1017CF4BD7}">
  <sheetPr>
    <tabColor theme="8"/>
  </sheetPr>
  <dimension ref="A1:I21"/>
  <sheetViews>
    <sheetView zoomScale="90" zoomScaleNormal="90" workbookViewId="0">
      <selection activeCell="B5" sqref="B5"/>
    </sheetView>
  </sheetViews>
  <sheetFormatPr defaultRowHeight="15" x14ac:dyDescent="0.2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x14ac:dyDescent="0.3"/>
    <row r="2" spans="1:9" ht="24.75" thickTop="1" thickBot="1" x14ac:dyDescent="0.4">
      <c r="A2" s="156" t="s">
        <v>400</v>
      </c>
      <c r="B2" s="157"/>
    </row>
    <row r="3" spans="1:9" ht="25.5" customHeight="1" thickTop="1" thickBot="1" x14ac:dyDescent="0.3">
      <c r="A3" s="230" t="s">
        <v>401</v>
      </c>
      <c r="B3" s="230"/>
    </row>
    <row r="4" spans="1:9" ht="34.5" customHeight="1" thickTop="1" x14ac:dyDescent="0.25">
      <c r="A4" s="231" t="s">
        <v>402</v>
      </c>
      <c r="B4" s="232"/>
    </row>
    <row r="5" spans="1:9" ht="34.5" customHeight="1" x14ac:dyDescent="0.25">
      <c r="A5" s="158" t="s">
        <v>403</v>
      </c>
      <c r="B5" s="159" t="str">
        <f>+'Public Disclosure Data'!$B$12</f>
        <v>Needs Data</v>
      </c>
      <c r="H5" s="160"/>
      <c r="I5" s="160"/>
    </row>
    <row r="6" spans="1:9" ht="45.75" customHeight="1" thickBot="1" x14ac:dyDescent="0.3">
      <c r="A6" s="233" t="s">
        <v>409</v>
      </c>
      <c r="B6" s="234"/>
      <c r="H6" s="160"/>
      <c r="I6" s="160"/>
    </row>
    <row r="7" spans="1:9" ht="34.5" customHeight="1" thickTop="1" thickBot="1" x14ac:dyDescent="0.3">
      <c r="H7" s="160"/>
      <c r="I7" s="160"/>
    </row>
    <row r="8" spans="1:9" ht="16.5" thickTop="1" thickBot="1" x14ac:dyDescent="0.3">
      <c r="A8" s="161" t="s">
        <v>404</v>
      </c>
      <c r="B8" s="162" t="s">
        <v>410</v>
      </c>
    </row>
    <row r="9" spans="1:9" ht="15.75" thickTop="1" x14ac:dyDescent="0.25"/>
    <row r="10" spans="1:9" ht="15.75" thickBot="1" x14ac:dyDescent="0.3"/>
    <row r="11" spans="1:9" ht="15.75" thickTop="1" x14ac:dyDescent="0.25">
      <c r="A11" s="235" t="s">
        <v>405</v>
      </c>
      <c r="B11" s="163" t="s">
        <v>406</v>
      </c>
      <c r="D11" s="235" t="s">
        <v>407</v>
      </c>
      <c r="E11" s="163" t="s">
        <v>408</v>
      </c>
    </row>
    <row r="12" spans="1:9" x14ac:dyDescent="0.25">
      <c r="A12" s="236"/>
      <c r="B12" s="164" t="s">
        <v>406</v>
      </c>
      <c r="D12" s="236"/>
      <c r="E12" s="164" t="s">
        <v>408</v>
      </c>
    </row>
    <row r="13" spans="1:9" x14ac:dyDescent="0.25">
      <c r="A13" s="236"/>
      <c r="B13" s="164" t="s">
        <v>406</v>
      </c>
      <c r="D13" s="236"/>
      <c r="E13" s="164" t="s">
        <v>408</v>
      </c>
    </row>
    <row r="14" spans="1:9" x14ac:dyDescent="0.25">
      <c r="A14" s="236"/>
      <c r="B14" s="164" t="s">
        <v>406</v>
      </c>
      <c r="D14" s="236"/>
      <c r="E14" s="164" t="s">
        <v>408</v>
      </c>
    </row>
    <row r="15" spans="1:9" x14ac:dyDescent="0.25">
      <c r="A15" s="236"/>
      <c r="B15" s="164" t="s">
        <v>406</v>
      </c>
      <c r="D15" s="236"/>
      <c r="E15" s="164" t="s">
        <v>408</v>
      </c>
    </row>
    <row r="16" spans="1:9" x14ac:dyDescent="0.25">
      <c r="A16" s="236"/>
      <c r="B16" s="164" t="s">
        <v>406</v>
      </c>
      <c r="D16" s="236"/>
      <c r="E16" s="164" t="s">
        <v>408</v>
      </c>
    </row>
    <row r="17" spans="1:5" x14ac:dyDescent="0.25">
      <c r="A17" s="236"/>
      <c r="B17" s="164" t="s">
        <v>406</v>
      </c>
      <c r="D17" s="236"/>
      <c r="E17" s="164" t="s">
        <v>408</v>
      </c>
    </row>
    <row r="18" spans="1:5" ht="15.75" thickBot="1" x14ac:dyDescent="0.3">
      <c r="A18" s="237"/>
      <c r="B18" s="165" t="s">
        <v>406</v>
      </c>
      <c r="D18" s="237"/>
      <c r="E18" s="165" t="s">
        <v>408</v>
      </c>
    </row>
    <row r="19" spans="1:5" ht="15.75" thickTop="1" x14ac:dyDescent="0.25"/>
    <row r="21" spans="1:5" ht="19.5" customHeight="1" x14ac:dyDescent="0.25"/>
  </sheetData>
  <sheetProtection algorithmName="SHA-512" hashValue="vEAEzqdYwy8e/rJ+u8lWmvGxAEeL0/VDWUDeHaa+nU2kCWebHJN6qn379NvPmrnljDs//8icKm7EBmaccAdexw==" saltValue="z5OS0SJTLj+D435kPLCGAQ==" spinCount="100000" sheet="1" objects="1" scenarios="1"/>
  <mergeCells count="5">
    <mergeCell ref="A3:B3"/>
    <mergeCell ref="A4:B4"/>
    <mergeCell ref="A6:B6"/>
    <mergeCell ref="A11:A18"/>
    <mergeCell ref="D11:D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FFCE-977B-4F2A-A40D-B7B802E4C1D1}">
  <sheetPr>
    <tabColor theme="8"/>
  </sheetPr>
  <dimension ref="A1:S61"/>
  <sheetViews>
    <sheetView zoomScaleNormal="100" workbookViewId="0"/>
  </sheetViews>
  <sheetFormatPr defaultColWidth="8.5703125" defaultRowHeight="12.75" x14ac:dyDescent="0.2"/>
  <cols>
    <col min="1" max="1" width="48.140625" style="1" customWidth="1"/>
    <col min="2" max="9" width="22.85546875" style="3" bestFit="1" customWidth="1"/>
    <col min="10" max="10" width="51.28515625" style="3" customWidth="1"/>
    <col min="11" max="11" width="59.42578125" style="1" customWidth="1"/>
    <col min="12" max="12" width="8.5703125" style="3"/>
    <col min="13" max="13" width="7.7109375" style="3" customWidth="1"/>
    <col min="14" max="14" width="8.5703125" style="3"/>
    <col min="15" max="15" width="44.85546875" style="3" customWidth="1"/>
    <col min="16" max="18" width="8.85546875" style="3"/>
    <col min="19" max="19" width="13" style="3" customWidth="1"/>
    <col min="20" max="16384" width="8.5703125" style="3"/>
  </cols>
  <sheetData>
    <row r="1" spans="1:15" ht="105" customHeight="1" thickTop="1" thickBot="1" x14ac:dyDescent="0.25">
      <c r="A1" s="167" t="str">
        <f>IF('Company Information'!$B$8&lt;&gt;"","Company:  "&amp;'Company Information'!$B$8, "Company: "&amp;"No Entry")</f>
        <v>Company:  Gathering &amp; Boosting Example Company</v>
      </c>
      <c r="B1" s="238" t="s">
        <v>411</v>
      </c>
      <c r="C1" s="239"/>
      <c r="D1" s="239"/>
      <c r="E1" s="240"/>
      <c r="F1" s="110"/>
      <c r="G1" s="110"/>
      <c r="H1" s="111"/>
      <c r="I1" s="111"/>
      <c r="J1" s="52"/>
      <c r="K1" s="53"/>
    </row>
    <row r="2" spans="1:15" ht="21.75" customHeight="1" thickTop="1" thickBot="1" x14ac:dyDescent="0.3">
      <c r="A2" s="263" t="s">
        <v>366</v>
      </c>
      <c r="B2" s="264"/>
      <c r="C2" s="264"/>
      <c r="D2" s="264"/>
      <c r="E2" s="264"/>
      <c r="F2" s="264"/>
      <c r="G2" s="264"/>
      <c r="H2" s="264"/>
      <c r="I2" s="265"/>
      <c r="J2" s="112"/>
    </row>
    <row r="3" spans="1:15" ht="19.5" thickTop="1" thickBot="1" x14ac:dyDescent="0.3">
      <c r="A3" s="97" t="s">
        <v>300</v>
      </c>
      <c r="B3" s="113"/>
      <c r="C3" s="113"/>
      <c r="D3" s="113"/>
      <c r="E3" s="113"/>
      <c r="F3" s="113"/>
      <c r="G3" s="113"/>
      <c r="H3" s="113"/>
      <c r="I3" s="113"/>
      <c r="J3" s="114"/>
      <c r="K3" s="3"/>
    </row>
    <row r="4" spans="1:15" ht="39" thickTop="1" x14ac:dyDescent="0.2">
      <c r="A4" s="266"/>
      <c r="B4" s="273" t="s">
        <v>277</v>
      </c>
      <c r="C4" s="274"/>
      <c r="D4" s="274"/>
      <c r="E4" s="274"/>
      <c r="F4" s="274"/>
      <c r="G4" s="274"/>
      <c r="H4" s="274"/>
      <c r="I4" s="275"/>
      <c r="J4" s="271" t="s">
        <v>38</v>
      </c>
      <c r="K4" s="3"/>
      <c r="O4" s="170" t="s">
        <v>419</v>
      </c>
    </row>
    <row r="5" spans="1:15" x14ac:dyDescent="0.2">
      <c r="A5" s="267"/>
      <c r="B5" s="168" t="str">
        <f t="array" ref="B5:I5">TRANSPOSE('Company Information'!$B$11:$B$18)</f>
        <v>"GHGRP Facility Name"</v>
      </c>
      <c r="C5" s="168" t="str">
        <v>"GHGRP Facility Name"</v>
      </c>
      <c r="D5" s="168" t="str">
        <v>"GHGRP Facility Name"</v>
      </c>
      <c r="E5" s="168" t="str">
        <v>"GHGRP Facility Name"</v>
      </c>
      <c r="F5" s="168" t="str">
        <v>"GHGRP Facility Name"</v>
      </c>
      <c r="G5" s="168" t="str">
        <v>"GHGRP Facility Name"</v>
      </c>
      <c r="H5" s="168" t="str">
        <v>"GHGRP Facility Name"</v>
      </c>
      <c r="I5" s="168" t="str">
        <v>"GHGRP Facility Name"</v>
      </c>
      <c r="J5" s="272"/>
      <c r="K5" s="3"/>
      <c r="O5" s="171"/>
    </row>
    <row r="6" spans="1:15" ht="26.25" thickBot="1" x14ac:dyDescent="0.25">
      <c r="A6" s="128" t="s">
        <v>329</v>
      </c>
      <c r="B6" s="182"/>
      <c r="C6" s="182"/>
      <c r="D6" s="182"/>
      <c r="E6" s="182"/>
      <c r="F6" s="182"/>
      <c r="G6" s="182"/>
      <c r="H6" s="182"/>
      <c r="I6" s="182"/>
      <c r="J6" s="115" t="s">
        <v>266</v>
      </c>
      <c r="K6" s="3"/>
      <c r="O6" s="172">
        <f>SUM(B6:I6)</f>
        <v>0</v>
      </c>
    </row>
    <row r="7" spans="1:15" ht="14.25" thickTop="1" thickBot="1" x14ac:dyDescent="0.25">
      <c r="A7" s="116"/>
      <c r="B7" s="117"/>
      <c r="C7" s="117"/>
      <c r="D7" s="117"/>
      <c r="E7" s="117"/>
      <c r="F7" s="117"/>
      <c r="G7" s="117"/>
      <c r="H7" s="117"/>
      <c r="I7" s="117"/>
      <c r="J7" s="1"/>
      <c r="K7" s="3"/>
    </row>
    <row r="8" spans="1:15" ht="21.75" thickTop="1" thickBot="1" x14ac:dyDescent="0.25">
      <c r="A8" s="276" t="s">
        <v>367</v>
      </c>
      <c r="B8" s="277"/>
      <c r="C8" s="277"/>
      <c r="D8" s="277"/>
      <c r="E8" s="277"/>
      <c r="F8" s="277"/>
      <c r="G8" s="277"/>
      <c r="H8" s="277"/>
      <c r="I8" s="278"/>
      <c r="J8" s="106"/>
      <c r="K8" s="3"/>
    </row>
    <row r="9" spans="1:15" ht="19.5" thickTop="1" thickBot="1" x14ac:dyDescent="0.3">
      <c r="A9" s="120" t="s">
        <v>312</v>
      </c>
      <c r="B9" s="29"/>
      <c r="C9" s="29"/>
      <c r="D9" s="29"/>
      <c r="E9" s="29"/>
      <c r="F9" s="29"/>
      <c r="G9" s="29"/>
      <c r="H9" s="29"/>
      <c r="I9" s="29"/>
      <c r="J9" s="121"/>
      <c r="K9" s="3"/>
    </row>
    <row r="10" spans="1:15" ht="39" thickTop="1" x14ac:dyDescent="0.2">
      <c r="A10" s="100" t="s">
        <v>0</v>
      </c>
      <c r="B10" s="273" t="s">
        <v>273</v>
      </c>
      <c r="C10" s="274"/>
      <c r="D10" s="274"/>
      <c r="E10" s="274"/>
      <c r="F10" s="274"/>
      <c r="G10" s="274"/>
      <c r="H10" s="274"/>
      <c r="I10" s="275"/>
      <c r="J10" s="101" t="s">
        <v>274</v>
      </c>
      <c r="K10" s="3"/>
      <c r="O10" s="170" t="s">
        <v>420</v>
      </c>
    </row>
    <row r="11" spans="1:15" x14ac:dyDescent="0.2">
      <c r="A11" s="100"/>
      <c r="B11" s="168" t="str">
        <f>+B$5</f>
        <v>"GHGRP Facility Name"</v>
      </c>
      <c r="C11" s="168" t="str">
        <f t="shared" ref="C11:I11" si="0">+C$5</f>
        <v>"GHGRP Facility Name"</v>
      </c>
      <c r="D11" s="168" t="str">
        <f t="shared" si="0"/>
        <v>"GHGRP Facility Name"</v>
      </c>
      <c r="E11" s="168" t="str">
        <f t="shared" si="0"/>
        <v>"GHGRP Facility Name"</v>
      </c>
      <c r="F11" s="168" t="str">
        <f t="shared" si="0"/>
        <v>"GHGRP Facility Name"</v>
      </c>
      <c r="G11" s="168" t="str">
        <f t="shared" si="0"/>
        <v>"GHGRP Facility Name"</v>
      </c>
      <c r="H11" s="168" t="str">
        <f t="shared" si="0"/>
        <v>"GHGRP Facility Name"</v>
      </c>
      <c r="I11" s="168" t="str">
        <f t="shared" si="0"/>
        <v>"GHGRP Facility Name"</v>
      </c>
      <c r="J11" s="101"/>
      <c r="K11" s="3"/>
      <c r="O11" s="171"/>
    </row>
    <row r="12" spans="1:15" x14ac:dyDescent="0.2">
      <c r="A12" s="122" t="s">
        <v>83</v>
      </c>
      <c r="B12" s="183"/>
      <c r="C12" s="183"/>
      <c r="D12" s="183"/>
      <c r="E12" s="183"/>
      <c r="F12" s="183"/>
      <c r="G12" s="183"/>
      <c r="H12" s="183"/>
      <c r="I12" s="183"/>
      <c r="J12" s="123" t="s">
        <v>269</v>
      </c>
      <c r="O12" s="171">
        <f>SUM(B12:I12)</f>
        <v>0</v>
      </c>
    </row>
    <row r="13" spans="1:15" x14ac:dyDescent="0.2">
      <c r="A13" s="124" t="s">
        <v>32</v>
      </c>
      <c r="B13" s="183"/>
      <c r="C13" s="183"/>
      <c r="D13" s="183"/>
      <c r="E13" s="183"/>
      <c r="F13" s="183"/>
      <c r="G13" s="183"/>
      <c r="H13" s="183"/>
      <c r="I13" s="183"/>
      <c r="J13" s="125" t="s">
        <v>271</v>
      </c>
      <c r="K13" s="3"/>
      <c r="O13" s="171">
        <f t="shared" ref="O13:O16" si="1">SUM(B13:I13)</f>
        <v>0</v>
      </c>
    </row>
    <row r="14" spans="1:15" s="4" customFormat="1" x14ac:dyDescent="0.2">
      <c r="A14" s="124" t="s">
        <v>267</v>
      </c>
      <c r="B14" s="183"/>
      <c r="C14" s="183"/>
      <c r="D14" s="183"/>
      <c r="E14" s="183"/>
      <c r="F14" s="183"/>
      <c r="G14" s="183"/>
      <c r="H14" s="183"/>
      <c r="I14" s="183"/>
      <c r="J14" s="125" t="s">
        <v>270</v>
      </c>
      <c r="O14" s="171">
        <f t="shared" si="1"/>
        <v>0</v>
      </c>
    </row>
    <row r="15" spans="1:15" s="4" customFormat="1" x14ac:dyDescent="0.2">
      <c r="A15" s="124" t="s">
        <v>62</v>
      </c>
      <c r="B15" s="183"/>
      <c r="C15" s="183"/>
      <c r="D15" s="183"/>
      <c r="E15" s="183"/>
      <c r="F15" s="183"/>
      <c r="G15" s="183"/>
      <c r="H15" s="183"/>
      <c r="I15" s="183"/>
      <c r="J15" s="125" t="s">
        <v>63</v>
      </c>
      <c r="O15" s="171">
        <f t="shared" si="1"/>
        <v>0</v>
      </c>
    </row>
    <row r="16" spans="1:15" s="4" customFormat="1" ht="13.5" thickBot="1" x14ac:dyDescent="0.25">
      <c r="A16" s="126" t="s">
        <v>268</v>
      </c>
      <c r="B16" s="184"/>
      <c r="C16" s="184"/>
      <c r="D16" s="184"/>
      <c r="E16" s="184"/>
      <c r="F16" s="184"/>
      <c r="G16" s="184"/>
      <c r="H16" s="184"/>
      <c r="I16" s="184"/>
      <c r="J16" s="127" t="s">
        <v>272</v>
      </c>
      <c r="O16" s="172">
        <f t="shared" si="1"/>
        <v>0</v>
      </c>
    </row>
    <row r="17" spans="1:15" s="4" customFormat="1" ht="14.25" thickTop="1" thickBot="1" x14ac:dyDescent="0.25">
      <c r="A17" s="118"/>
      <c r="B17" s="119"/>
      <c r="C17" s="119"/>
      <c r="D17" s="119"/>
      <c r="E17" s="119"/>
      <c r="F17" s="119"/>
      <c r="G17" s="119"/>
      <c r="H17" s="119"/>
      <c r="I17" s="119"/>
      <c r="J17" s="57"/>
    </row>
    <row r="18" spans="1:15" ht="21.75" customHeight="1" thickTop="1" thickBot="1" x14ac:dyDescent="0.35">
      <c r="A18" s="260" t="s">
        <v>368</v>
      </c>
      <c r="B18" s="261"/>
      <c r="C18" s="261"/>
      <c r="D18" s="261"/>
      <c r="E18" s="261"/>
      <c r="F18" s="261"/>
      <c r="G18" s="261"/>
      <c r="H18" s="261"/>
      <c r="I18" s="262"/>
      <c r="J18" s="131"/>
      <c r="K18" s="106"/>
    </row>
    <row r="19" spans="1:15" ht="19.5" thickTop="1" thickBot="1" x14ac:dyDescent="0.3">
      <c r="A19" s="120" t="s">
        <v>313</v>
      </c>
      <c r="B19" s="29"/>
      <c r="C19" s="29"/>
      <c r="D19" s="29"/>
      <c r="E19" s="29"/>
      <c r="F19" s="29"/>
      <c r="G19" s="29"/>
      <c r="H19" s="29"/>
      <c r="I19" s="29"/>
      <c r="J19" s="27"/>
      <c r="K19" s="132"/>
    </row>
    <row r="20" spans="1:15" ht="51.75" thickTop="1" x14ac:dyDescent="0.2">
      <c r="A20" s="100" t="s">
        <v>0</v>
      </c>
      <c r="B20" s="273" t="s">
        <v>277</v>
      </c>
      <c r="C20" s="274"/>
      <c r="D20" s="274"/>
      <c r="E20" s="274"/>
      <c r="F20" s="274"/>
      <c r="G20" s="274"/>
      <c r="H20" s="274"/>
      <c r="I20" s="274"/>
      <c r="J20" s="45" t="s">
        <v>265</v>
      </c>
      <c r="K20" s="133" t="s">
        <v>396</v>
      </c>
      <c r="O20" s="170" t="s">
        <v>421</v>
      </c>
    </row>
    <row r="21" spans="1:15" ht="25.5" x14ac:dyDescent="0.2">
      <c r="A21" s="100"/>
      <c r="B21" s="168" t="str">
        <f>+B$5</f>
        <v>"GHGRP Facility Name"</v>
      </c>
      <c r="C21" s="168" t="str">
        <f t="shared" ref="C21:I21" si="2">+C$5</f>
        <v>"GHGRP Facility Name"</v>
      </c>
      <c r="D21" s="168" t="str">
        <f t="shared" si="2"/>
        <v>"GHGRP Facility Name"</v>
      </c>
      <c r="E21" s="168" t="str">
        <f t="shared" si="2"/>
        <v>"GHGRP Facility Name"</v>
      </c>
      <c r="F21" s="168" t="str">
        <f t="shared" si="2"/>
        <v>"GHGRP Facility Name"</v>
      </c>
      <c r="G21" s="168" t="str">
        <f t="shared" si="2"/>
        <v>"GHGRP Facility Name"</v>
      </c>
      <c r="H21" s="168" t="str">
        <f t="shared" si="2"/>
        <v>"GHGRP Facility Name"</v>
      </c>
      <c r="I21" s="168" t="str">
        <f t="shared" si="2"/>
        <v>"GHGRP Facility Name"</v>
      </c>
      <c r="J21" s="45"/>
      <c r="K21" s="169" t="s">
        <v>414</v>
      </c>
      <c r="O21" s="171"/>
    </row>
    <row r="22" spans="1:15" x14ac:dyDescent="0.2">
      <c r="A22" s="122" t="s">
        <v>83</v>
      </c>
      <c r="B22" s="96">
        <f>B12*'Emission Factor References'!$D$17/1000</f>
        <v>0</v>
      </c>
      <c r="C22" s="96">
        <f>C12*'Emission Factor References'!$D$17/1000</f>
        <v>0</v>
      </c>
      <c r="D22" s="96">
        <f>D12*'Emission Factor References'!$D$17/1000</f>
        <v>0</v>
      </c>
      <c r="E22" s="96">
        <f>E12*'Emission Factor References'!$D$17/1000</f>
        <v>0</v>
      </c>
      <c r="F22" s="96">
        <f>F12*'Emission Factor References'!$D$17/1000</f>
        <v>0</v>
      </c>
      <c r="G22" s="96">
        <f>G12*'Emission Factor References'!$D$17/1000</f>
        <v>0</v>
      </c>
      <c r="H22" s="96">
        <f>H12*'Emission Factor References'!$D$17/1000</f>
        <v>0</v>
      </c>
      <c r="I22" s="96">
        <f>I12*'Emission Factor References'!$D$17/1000</f>
        <v>0</v>
      </c>
      <c r="J22" s="47" t="str">
        <f>ROUND('Emission Factor References'!$D$17,2)&amp;" "&amp;'Emission Factor References'!$E$17</f>
        <v>598.31 kg CH4/AGRU</v>
      </c>
      <c r="K22" s="134" t="s">
        <v>275</v>
      </c>
      <c r="O22" s="171">
        <f>SUM(B22:I22)</f>
        <v>0</v>
      </c>
    </row>
    <row r="23" spans="1:15" ht="140.25" x14ac:dyDescent="0.2">
      <c r="A23" s="124" t="s">
        <v>32</v>
      </c>
      <c r="B23" s="96">
        <f>B13*'Emission Factor References'!$D$18/1000</f>
        <v>0</v>
      </c>
      <c r="C23" s="96">
        <f>C13*'Emission Factor References'!$D$18/1000</f>
        <v>0</v>
      </c>
      <c r="D23" s="96">
        <f>D13*'Emission Factor References'!$D$18/1000</f>
        <v>0</v>
      </c>
      <c r="E23" s="96">
        <f>E13*'Emission Factor References'!$D$18/1000</f>
        <v>0</v>
      </c>
      <c r="F23" s="96">
        <f>F13*'Emission Factor References'!$D$18/1000</f>
        <v>0</v>
      </c>
      <c r="G23" s="96">
        <f>G13*'Emission Factor References'!$D$18/1000</f>
        <v>0</v>
      </c>
      <c r="H23" s="96">
        <f>H13*'Emission Factor References'!$D$18/1000</f>
        <v>0</v>
      </c>
      <c r="I23" s="96">
        <f>I13*'Emission Factor References'!$D$18/1000</f>
        <v>0</v>
      </c>
      <c r="J23" s="47" t="str">
        <f>ROUND('Emission Factor References'!$D$18,2)&amp;" "&amp;'Emission Factor References'!$E$18</f>
        <v>29635.15 kg CH4/dry seal compressor</v>
      </c>
      <c r="K23" s="166" t="s">
        <v>415</v>
      </c>
      <c r="O23" s="171">
        <f t="shared" ref="O23:O27" si="3">SUM(B23:I23)</f>
        <v>0</v>
      </c>
    </row>
    <row r="24" spans="1:15" x14ac:dyDescent="0.2">
      <c r="A24" s="124" t="s">
        <v>267</v>
      </c>
      <c r="B24" s="96">
        <f>B14*'Emission Factor References'!$D$19/1000</f>
        <v>0</v>
      </c>
      <c r="C24" s="96">
        <f>C14*'Emission Factor References'!$D$19/1000</f>
        <v>0</v>
      </c>
      <c r="D24" s="96">
        <f>D14*'Emission Factor References'!$D$19/1000</f>
        <v>0</v>
      </c>
      <c r="E24" s="96">
        <f>E14*'Emission Factor References'!$D$19/1000</f>
        <v>0</v>
      </c>
      <c r="F24" s="96">
        <f>F14*'Emission Factor References'!$D$19/1000</f>
        <v>0</v>
      </c>
      <c r="G24" s="96">
        <f>G14*'Emission Factor References'!$D$19/1000</f>
        <v>0</v>
      </c>
      <c r="H24" s="96">
        <f>H14*'Emission Factor References'!$D$19/1000</f>
        <v>0</v>
      </c>
      <c r="I24" s="96">
        <f>I14*'Emission Factor References'!$D$19/1000</f>
        <v>0</v>
      </c>
      <c r="J24" s="47" t="str">
        <f>ROUND('Emission Factor References'!$D$19,2)&amp;" "&amp;'Emission Factor References'!$E$19</f>
        <v>171.38 kg CH4/compressor</v>
      </c>
      <c r="K24" s="134" t="s">
        <v>33</v>
      </c>
      <c r="O24" s="171">
        <f t="shared" si="3"/>
        <v>0</v>
      </c>
    </row>
    <row r="25" spans="1:15" ht="25.5" x14ac:dyDescent="0.2">
      <c r="A25" s="124" t="s">
        <v>62</v>
      </c>
      <c r="B25" s="96">
        <f>B15*'Emission Factor References'!$D$20/1000</f>
        <v>0</v>
      </c>
      <c r="C25" s="96">
        <f>C15*'Emission Factor References'!$D$20/1000</f>
        <v>0</v>
      </c>
      <c r="D25" s="96">
        <f>D15*'Emission Factor References'!$D$20/1000</f>
        <v>0</v>
      </c>
      <c r="E25" s="96">
        <f>E15*'Emission Factor References'!$D$20/1000</f>
        <v>0</v>
      </c>
      <c r="F25" s="96">
        <f>F15*'Emission Factor References'!$D$20/1000</f>
        <v>0</v>
      </c>
      <c r="G25" s="96">
        <f>G15*'Emission Factor References'!$D$20/1000</f>
        <v>0</v>
      </c>
      <c r="H25" s="96">
        <f>H15*'Emission Factor References'!$D$20/1000</f>
        <v>0</v>
      </c>
      <c r="I25" s="96">
        <f>I15*'Emission Factor References'!$D$20/1000</f>
        <v>0</v>
      </c>
      <c r="J25" s="47" t="str">
        <f>ROUND('Emission Factor References'!$D$20,2)&amp;" "&amp;'Emission Factor References'!$E$20</f>
        <v>13.65 kg CH4/mile</v>
      </c>
      <c r="K25" s="134" t="s">
        <v>64</v>
      </c>
      <c r="O25" s="171">
        <f t="shared" si="3"/>
        <v>0</v>
      </c>
    </row>
    <row r="26" spans="1:15" x14ac:dyDescent="0.2">
      <c r="A26" s="124" t="s">
        <v>268</v>
      </c>
      <c r="B26" s="96">
        <f>B16*'Emission Factor References'!$D$21/1000</f>
        <v>0</v>
      </c>
      <c r="C26" s="96">
        <f>C16*'Emission Factor References'!$D$21/1000</f>
        <v>0</v>
      </c>
      <c r="D26" s="96">
        <f>D16*'Emission Factor References'!$D$21/1000</f>
        <v>0</v>
      </c>
      <c r="E26" s="96">
        <f>E16*'Emission Factor References'!$D$21/1000</f>
        <v>0</v>
      </c>
      <c r="F26" s="96">
        <f>F16*'Emission Factor References'!$D$21/1000</f>
        <v>0</v>
      </c>
      <c r="G26" s="96">
        <f>G16*'Emission Factor References'!$D$21/1000</f>
        <v>0</v>
      </c>
      <c r="H26" s="96">
        <f>H16*'Emission Factor References'!$D$21/1000</f>
        <v>0</v>
      </c>
      <c r="I26" s="96">
        <f>I16*'Emission Factor References'!$D$21/1000</f>
        <v>0</v>
      </c>
      <c r="J26" s="47" t="str">
        <f>ROUND('Emission Factor References'!$D$21,2)&amp;" "&amp;'Emission Factor References'!$E$21</f>
        <v>6515.78 kg CH4/tank</v>
      </c>
      <c r="K26" s="134" t="s">
        <v>276</v>
      </c>
      <c r="O26" s="171">
        <f t="shared" si="3"/>
        <v>0</v>
      </c>
    </row>
    <row r="27" spans="1:15" ht="13.5" thickBot="1" x14ac:dyDescent="0.25">
      <c r="A27" s="135" t="s">
        <v>330</v>
      </c>
      <c r="B27" s="98">
        <f>SUM(B22:B26)</f>
        <v>0</v>
      </c>
      <c r="C27" s="98">
        <f t="shared" ref="C27:I27" si="4">SUM(C22:C26)</f>
        <v>0</v>
      </c>
      <c r="D27" s="98">
        <f t="shared" si="4"/>
        <v>0</v>
      </c>
      <c r="E27" s="98">
        <f t="shared" si="4"/>
        <v>0</v>
      </c>
      <c r="F27" s="98">
        <f t="shared" si="4"/>
        <v>0</v>
      </c>
      <c r="G27" s="98">
        <f t="shared" si="4"/>
        <v>0</v>
      </c>
      <c r="H27" s="98">
        <f t="shared" si="4"/>
        <v>0</v>
      </c>
      <c r="I27" s="98">
        <f t="shared" si="4"/>
        <v>0</v>
      </c>
      <c r="J27" s="136"/>
      <c r="K27" s="137"/>
      <c r="O27" s="172">
        <f t="shared" si="3"/>
        <v>0</v>
      </c>
    </row>
    <row r="28" spans="1:15" ht="21.75" thickTop="1" thickBot="1" x14ac:dyDescent="0.35">
      <c r="A28" s="260" t="s">
        <v>369</v>
      </c>
      <c r="B28" s="261"/>
      <c r="C28" s="261"/>
      <c r="D28" s="261"/>
      <c r="E28" s="261"/>
      <c r="F28" s="261"/>
      <c r="G28" s="261"/>
      <c r="H28" s="261"/>
      <c r="I28" s="262"/>
    </row>
    <row r="29" spans="1:15" ht="39.75" thickTop="1" x14ac:dyDescent="0.25">
      <c r="A29" s="120" t="s">
        <v>412</v>
      </c>
      <c r="B29" s="27"/>
      <c r="C29" s="27"/>
      <c r="D29" s="27"/>
      <c r="E29" s="27"/>
      <c r="F29" s="27"/>
      <c r="G29" s="27"/>
      <c r="H29" s="27"/>
      <c r="I29" s="121"/>
      <c r="O29" s="170" t="s">
        <v>422</v>
      </c>
    </row>
    <row r="30" spans="1:15" x14ac:dyDescent="0.2">
      <c r="B30" s="168" t="str">
        <f>+B$5</f>
        <v>"GHGRP Facility Name"</v>
      </c>
      <c r="C30" s="168" t="str">
        <f t="shared" ref="C30:I30" si="5">+C$5</f>
        <v>"GHGRP Facility Name"</v>
      </c>
      <c r="D30" s="168" t="str">
        <f t="shared" si="5"/>
        <v>"GHGRP Facility Name"</v>
      </c>
      <c r="E30" s="168" t="str">
        <f t="shared" si="5"/>
        <v>"GHGRP Facility Name"</v>
      </c>
      <c r="F30" s="168" t="str">
        <f t="shared" si="5"/>
        <v>"GHGRP Facility Name"</v>
      </c>
      <c r="G30" s="168" t="str">
        <f t="shared" si="5"/>
        <v>"GHGRP Facility Name"</v>
      </c>
      <c r="H30" s="168" t="str">
        <f t="shared" si="5"/>
        <v>"GHGRP Facility Name"</v>
      </c>
      <c r="I30" s="168" t="str">
        <f t="shared" si="5"/>
        <v>"GHGRP Facility Name"</v>
      </c>
      <c r="O30" s="171"/>
    </row>
    <row r="31" spans="1:15" ht="26.25" thickBot="1" x14ac:dyDescent="0.25">
      <c r="A31" s="135" t="s">
        <v>374</v>
      </c>
      <c r="B31" s="98">
        <f>B6+B27</f>
        <v>0</v>
      </c>
      <c r="C31" s="98">
        <f t="shared" ref="C31:I31" si="6">C6+C27</f>
        <v>0</v>
      </c>
      <c r="D31" s="98">
        <f t="shared" si="6"/>
        <v>0</v>
      </c>
      <c r="E31" s="98">
        <f t="shared" si="6"/>
        <v>0</v>
      </c>
      <c r="F31" s="98">
        <f t="shared" si="6"/>
        <v>0</v>
      </c>
      <c r="G31" s="98">
        <f t="shared" si="6"/>
        <v>0</v>
      </c>
      <c r="H31" s="98">
        <f t="shared" si="6"/>
        <v>0</v>
      </c>
      <c r="I31" s="99">
        <f t="shared" si="6"/>
        <v>0</v>
      </c>
      <c r="O31" s="172">
        <f>SUM(B31:I31)</f>
        <v>0</v>
      </c>
    </row>
    <row r="32" spans="1:15" ht="14.25" thickTop="1" thickBot="1" x14ac:dyDescent="0.25">
      <c r="A32" s="2"/>
      <c r="B32" s="130"/>
      <c r="C32" s="130"/>
      <c r="D32" s="130"/>
      <c r="E32" s="130"/>
      <c r="F32" s="130"/>
      <c r="G32" s="130"/>
      <c r="H32" s="130"/>
      <c r="I32" s="130"/>
    </row>
    <row r="33" spans="1:19" ht="39" customHeight="1" thickTop="1" thickBot="1" x14ac:dyDescent="0.25">
      <c r="A33" s="268" t="s">
        <v>370</v>
      </c>
      <c r="B33" s="269"/>
      <c r="C33" s="269"/>
      <c r="D33" s="269"/>
      <c r="E33" s="269"/>
      <c r="F33" s="269"/>
      <c r="G33" s="269"/>
      <c r="H33" s="269"/>
      <c r="I33" s="270"/>
      <c r="J33" s="106"/>
    </row>
    <row r="34" spans="1:19" ht="52.5" thickTop="1" x14ac:dyDescent="0.25">
      <c r="A34" s="120" t="s">
        <v>413</v>
      </c>
      <c r="B34" s="27"/>
      <c r="C34" s="27"/>
      <c r="D34" s="27"/>
      <c r="E34" s="27"/>
      <c r="F34" s="27"/>
      <c r="G34" s="27"/>
      <c r="H34" s="27"/>
      <c r="I34" s="27"/>
      <c r="J34" s="121"/>
      <c r="O34" s="170" t="s">
        <v>423</v>
      </c>
    </row>
    <row r="35" spans="1:19" x14ac:dyDescent="0.2">
      <c r="A35" s="100"/>
      <c r="B35" s="168" t="str">
        <f>+B$5</f>
        <v>"GHGRP Facility Name"</v>
      </c>
      <c r="C35" s="168" t="str">
        <f t="shared" ref="C35:I35" si="7">+C$5</f>
        <v>"GHGRP Facility Name"</v>
      </c>
      <c r="D35" s="168" t="str">
        <f t="shared" si="7"/>
        <v>"GHGRP Facility Name"</v>
      </c>
      <c r="E35" s="168" t="str">
        <f t="shared" si="7"/>
        <v>"GHGRP Facility Name"</v>
      </c>
      <c r="F35" s="168" t="str">
        <f t="shared" si="7"/>
        <v>"GHGRP Facility Name"</v>
      </c>
      <c r="G35" s="168" t="str">
        <f t="shared" si="7"/>
        <v>"GHGRP Facility Name"</v>
      </c>
      <c r="H35" s="168" t="str">
        <f t="shared" si="7"/>
        <v>"GHGRP Facility Name"</v>
      </c>
      <c r="I35" s="168" t="str">
        <f t="shared" si="7"/>
        <v>"GHGRP Facility Name"</v>
      </c>
      <c r="J35" s="101" t="s">
        <v>38</v>
      </c>
      <c r="O35" s="171"/>
    </row>
    <row r="36" spans="1:19" ht="39.75" customHeight="1" x14ac:dyDescent="0.2">
      <c r="A36" s="139" t="s">
        <v>301</v>
      </c>
      <c r="B36" s="185"/>
      <c r="C36" s="185"/>
      <c r="D36" s="185"/>
      <c r="E36" s="185"/>
      <c r="F36" s="185"/>
      <c r="G36" s="185"/>
      <c r="H36" s="185"/>
      <c r="I36" s="185"/>
      <c r="J36" s="134" t="s">
        <v>309</v>
      </c>
      <c r="O36" s="171">
        <f>SUM(B36:I36)</f>
        <v>0</v>
      </c>
    </row>
    <row r="37" spans="1:19" ht="62.25" customHeight="1" x14ac:dyDescent="0.2">
      <c r="A37" s="124" t="s">
        <v>302</v>
      </c>
      <c r="B37" s="186">
        <v>1.2350000000000001</v>
      </c>
      <c r="C37" s="186">
        <v>1.2350000000000001</v>
      </c>
      <c r="D37" s="186">
        <v>1.2350000000000001</v>
      </c>
      <c r="E37" s="186">
        <v>1.2350000000000001</v>
      </c>
      <c r="F37" s="186">
        <v>1.2350000000000001</v>
      </c>
      <c r="G37" s="186">
        <v>1.2350000000000001</v>
      </c>
      <c r="H37" s="186">
        <v>1.2350000000000001</v>
      </c>
      <c r="I37" s="186">
        <v>1.2350000000000001</v>
      </c>
      <c r="J37" s="134" t="s">
        <v>280</v>
      </c>
      <c r="O37" s="173"/>
    </row>
    <row r="38" spans="1:19" ht="41.25" customHeight="1" x14ac:dyDescent="0.2">
      <c r="A38" s="124" t="s">
        <v>303</v>
      </c>
      <c r="B38" s="96">
        <f>B36*B37</f>
        <v>0</v>
      </c>
      <c r="C38" s="96">
        <f t="shared" ref="C38:I38" si="8">C36*C37</f>
        <v>0</v>
      </c>
      <c r="D38" s="96">
        <f t="shared" si="8"/>
        <v>0</v>
      </c>
      <c r="E38" s="96">
        <f t="shared" si="8"/>
        <v>0</v>
      </c>
      <c r="F38" s="96">
        <f t="shared" si="8"/>
        <v>0</v>
      </c>
      <c r="G38" s="96">
        <f t="shared" si="8"/>
        <v>0</v>
      </c>
      <c r="H38" s="96">
        <f t="shared" si="8"/>
        <v>0</v>
      </c>
      <c r="I38" s="96">
        <f t="shared" si="8"/>
        <v>0</v>
      </c>
      <c r="J38" s="134" t="s">
        <v>375</v>
      </c>
      <c r="O38" s="173"/>
    </row>
    <row r="39" spans="1:19" ht="25.5" x14ac:dyDescent="0.2">
      <c r="A39" s="124" t="s">
        <v>306</v>
      </c>
      <c r="B39" s="185"/>
      <c r="C39" s="185"/>
      <c r="D39" s="185"/>
      <c r="E39" s="185"/>
      <c r="F39" s="185"/>
      <c r="G39" s="185"/>
      <c r="H39" s="185"/>
      <c r="I39" s="185"/>
      <c r="J39" s="134" t="s">
        <v>310</v>
      </c>
      <c r="O39" s="171">
        <f>SUM(B39:I39)</f>
        <v>0</v>
      </c>
    </row>
    <row r="40" spans="1:19" ht="38.25" x14ac:dyDescent="0.2">
      <c r="A40" s="124" t="s">
        <v>307</v>
      </c>
      <c r="B40" s="187">
        <v>5.8</v>
      </c>
      <c r="C40" s="187">
        <v>5.8</v>
      </c>
      <c r="D40" s="187">
        <v>5.8</v>
      </c>
      <c r="E40" s="187">
        <v>5.8</v>
      </c>
      <c r="F40" s="187">
        <v>5.8</v>
      </c>
      <c r="G40" s="187">
        <v>5.8</v>
      </c>
      <c r="H40" s="187">
        <v>5.8</v>
      </c>
      <c r="I40" s="187">
        <v>5.8</v>
      </c>
      <c r="J40" s="134" t="s">
        <v>416</v>
      </c>
      <c r="O40" s="173"/>
    </row>
    <row r="41" spans="1:19" ht="25.5" x14ac:dyDescent="0.2">
      <c r="A41" s="124" t="s">
        <v>308</v>
      </c>
      <c r="B41" s="96">
        <f>B39*B40</f>
        <v>0</v>
      </c>
      <c r="C41" s="96">
        <f t="shared" ref="C41:I41" si="9">C39*C40</f>
        <v>0</v>
      </c>
      <c r="D41" s="96">
        <f t="shared" si="9"/>
        <v>0</v>
      </c>
      <c r="E41" s="96">
        <f t="shared" si="9"/>
        <v>0</v>
      </c>
      <c r="F41" s="96">
        <f t="shared" si="9"/>
        <v>0</v>
      </c>
      <c r="G41" s="96">
        <f t="shared" si="9"/>
        <v>0</v>
      </c>
      <c r="H41" s="96">
        <f t="shared" si="9"/>
        <v>0</v>
      </c>
      <c r="I41" s="96">
        <f t="shared" si="9"/>
        <v>0</v>
      </c>
      <c r="J41" s="134" t="s">
        <v>376</v>
      </c>
      <c r="K41" s="3"/>
      <c r="O41" s="171">
        <f>SUM(B41:I41)</f>
        <v>0</v>
      </c>
    </row>
    <row r="42" spans="1:19" ht="51" x14ac:dyDescent="0.2">
      <c r="A42" s="124" t="s">
        <v>40</v>
      </c>
      <c r="B42" s="102" t="str">
        <f>IFERROR(B38/(B38+B41),"Needs Data")</f>
        <v>Needs Data</v>
      </c>
      <c r="C42" s="102" t="str">
        <f t="shared" ref="C42:I42" si="10">IFERROR(C38/(C38+C41),"Needs Data")</f>
        <v>Needs Data</v>
      </c>
      <c r="D42" s="102" t="str">
        <f t="shared" si="10"/>
        <v>Needs Data</v>
      </c>
      <c r="E42" s="102" t="str">
        <f t="shared" si="10"/>
        <v>Needs Data</v>
      </c>
      <c r="F42" s="102" t="str">
        <f t="shared" si="10"/>
        <v>Needs Data</v>
      </c>
      <c r="G42" s="102" t="str">
        <f t="shared" si="10"/>
        <v>Needs Data</v>
      </c>
      <c r="H42" s="102" t="str">
        <f t="shared" si="10"/>
        <v>Needs Data</v>
      </c>
      <c r="I42" s="102" t="str">
        <f t="shared" si="10"/>
        <v>Needs Data</v>
      </c>
      <c r="J42" s="134" t="s">
        <v>377</v>
      </c>
      <c r="K42" s="3"/>
      <c r="O42" s="173"/>
    </row>
    <row r="43" spans="1:19" ht="42" customHeight="1" x14ac:dyDescent="0.2">
      <c r="A43" s="124" t="s">
        <v>41</v>
      </c>
      <c r="B43" s="103" t="str">
        <f>IFERROR(B31*B42,"Needs Data")</f>
        <v>Needs Data</v>
      </c>
      <c r="C43" s="103" t="str">
        <f t="shared" ref="C43:I43" si="11">IFERROR(C31*C42,"Needs Data")</f>
        <v>Needs Data</v>
      </c>
      <c r="D43" s="103" t="str">
        <f t="shared" si="11"/>
        <v>Needs Data</v>
      </c>
      <c r="E43" s="103" t="str">
        <f t="shared" si="11"/>
        <v>Needs Data</v>
      </c>
      <c r="F43" s="103" t="str">
        <f t="shared" si="11"/>
        <v>Needs Data</v>
      </c>
      <c r="G43" s="103" t="str">
        <f t="shared" si="11"/>
        <v>Needs Data</v>
      </c>
      <c r="H43" s="103" t="str">
        <f t="shared" si="11"/>
        <v>Needs Data</v>
      </c>
      <c r="I43" s="103" t="str">
        <f t="shared" si="11"/>
        <v>Needs Data</v>
      </c>
      <c r="J43" s="134" t="s">
        <v>378</v>
      </c>
      <c r="K43" s="3"/>
      <c r="O43" s="171">
        <f>SUM(B43:I43)</f>
        <v>0</v>
      </c>
    </row>
    <row r="44" spans="1:19" ht="39" customHeight="1" thickBot="1" x14ac:dyDescent="0.25">
      <c r="A44" s="128" t="s">
        <v>65</v>
      </c>
      <c r="B44" s="255">
        <f>SUM(B43:I43)</f>
        <v>0</v>
      </c>
      <c r="C44" s="256"/>
      <c r="D44" s="256"/>
      <c r="E44" s="256"/>
      <c r="F44" s="256"/>
      <c r="G44" s="256"/>
      <c r="H44" s="256"/>
      <c r="I44" s="256"/>
      <c r="J44" s="108" t="s">
        <v>379</v>
      </c>
      <c r="K44" s="3"/>
      <c r="O44" s="172" t="str">
        <f>IF(O43=B44,"CORRECT","ERROR")</f>
        <v>CORRECT</v>
      </c>
      <c r="P44" s="241" t="s">
        <v>424</v>
      </c>
      <c r="Q44" s="241"/>
      <c r="R44" s="241"/>
      <c r="S44" s="242"/>
    </row>
    <row r="45" spans="1:19" ht="39" customHeight="1" thickTop="1" thickBot="1" x14ac:dyDescent="0.25">
      <c r="A45" s="116"/>
      <c r="B45" s="138"/>
      <c r="C45" s="138"/>
      <c r="D45" s="138"/>
      <c r="E45" s="138"/>
      <c r="F45" s="138"/>
      <c r="G45" s="138"/>
      <c r="H45" s="138"/>
      <c r="I45" s="138"/>
      <c r="J45" s="118"/>
      <c r="K45" s="3"/>
    </row>
    <row r="46" spans="1:19" ht="24" customHeight="1" thickTop="1" thickBot="1" x14ac:dyDescent="0.25">
      <c r="A46" s="257" t="s">
        <v>371</v>
      </c>
      <c r="B46" s="258"/>
      <c r="C46" s="258"/>
      <c r="D46" s="258"/>
      <c r="E46" s="258"/>
      <c r="F46" s="258"/>
      <c r="G46" s="258"/>
      <c r="H46" s="258"/>
      <c r="I46" s="259"/>
      <c r="J46" s="131"/>
      <c r="K46" s="106"/>
    </row>
    <row r="47" spans="1:19" ht="27" customHeight="1" thickTop="1" x14ac:dyDescent="0.25">
      <c r="A47" s="120" t="s">
        <v>417</v>
      </c>
      <c r="B47" s="27"/>
      <c r="C47" s="27"/>
      <c r="D47" s="27"/>
      <c r="E47" s="27"/>
      <c r="F47" s="27"/>
      <c r="G47" s="27"/>
      <c r="H47" s="27"/>
      <c r="I47" s="27"/>
      <c r="J47" s="27"/>
      <c r="K47" s="132"/>
      <c r="O47" s="170" t="s">
        <v>425</v>
      </c>
    </row>
    <row r="48" spans="1:19" x14ac:dyDescent="0.2">
      <c r="A48" s="100"/>
      <c r="B48" s="168" t="str">
        <f>+B$5</f>
        <v>"GHGRP Facility Name"</v>
      </c>
      <c r="C48" s="168" t="str">
        <f t="shared" ref="C48:I48" si="12">+C$5</f>
        <v>"GHGRP Facility Name"</v>
      </c>
      <c r="D48" s="168" t="str">
        <f t="shared" si="12"/>
        <v>"GHGRP Facility Name"</v>
      </c>
      <c r="E48" s="168" t="str">
        <f t="shared" si="12"/>
        <v>"GHGRP Facility Name"</v>
      </c>
      <c r="F48" s="168" t="str">
        <f t="shared" si="12"/>
        <v>"GHGRP Facility Name"</v>
      </c>
      <c r="G48" s="168" t="str">
        <f t="shared" si="12"/>
        <v>"GHGRP Facility Name"</v>
      </c>
      <c r="H48" s="168" t="str">
        <f t="shared" si="12"/>
        <v>"GHGRP Facility Name"</v>
      </c>
      <c r="I48" s="168" t="str">
        <f t="shared" si="12"/>
        <v>"GHGRP Facility Name"</v>
      </c>
      <c r="J48" s="245" t="s">
        <v>38</v>
      </c>
      <c r="K48" s="246"/>
      <c r="O48" s="171"/>
    </row>
    <row r="49" spans="1:19" ht="27.75" customHeight="1" x14ac:dyDescent="0.2">
      <c r="A49" s="124" t="s">
        <v>42</v>
      </c>
      <c r="B49" s="188">
        <v>0.83299999999999996</v>
      </c>
      <c r="C49" s="188">
        <v>0.83299999999999996</v>
      </c>
      <c r="D49" s="188">
        <v>0.83299999999999996</v>
      </c>
      <c r="E49" s="188">
        <v>0.83299999999999996</v>
      </c>
      <c r="F49" s="188">
        <v>0.83299999999999996</v>
      </c>
      <c r="G49" s="188">
        <v>0.83299999999999996</v>
      </c>
      <c r="H49" s="188">
        <v>0.83299999999999996</v>
      </c>
      <c r="I49" s="188">
        <v>0.83299999999999996</v>
      </c>
      <c r="J49" s="247" t="s">
        <v>279</v>
      </c>
      <c r="K49" s="248"/>
      <c r="O49" s="173"/>
    </row>
    <row r="50" spans="1:19" ht="26.25" customHeight="1" x14ac:dyDescent="0.2">
      <c r="A50" s="124" t="s">
        <v>318</v>
      </c>
      <c r="B50" s="96">
        <f>B36</f>
        <v>0</v>
      </c>
      <c r="C50" s="96">
        <f t="shared" ref="C50:I50" si="13">C36</f>
        <v>0</v>
      </c>
      <c r="D50" s="96">
        <f t="shared" si="13"/>
        <v>0</v>
      </c>
      <c r="E50" s="96">
        <f t="shared" si="13"/>
        <v>0</v>
      </c>
      <c r="F50" s="96">
        <f t="shared" si="13"/>
        <v>0</v>
      </c>
      <c r="G50" s="96">
        <f t="shared" si="13"/>
        <v>0</v>
      </c>
      <c r="H50" s="96">
        <f t="shared" si="13"/>
        <v>0</v>
      </c>
      <c r="I50" s="96">
        <f t="shared" si="13"/>
        <v>0</v>
      </c>
      <c r="J50" s="249" t="s">
        <v>311</v>
      </c>
      <c r="K50" s="250"/>
      <c r="O50" s="171">
        <f>SUM(B50:I50)</f>
        <v>0</v>
      </c>
    </row>
    <row r="51" spans="1:19" ht="13.5" thickBot="1" x14ac:dyDescent="0.25">
      <c r="A51" s="124" t="s">
        <v>319</v>
      </c>
      <c r="B51" s="96">
        <f>B50*B49</f>
        <v>0</v>
      </c>
      <c r="C51" s="96">
        <f t="shared" ref="C51:I51" si="14">C50*C49</f>
        <v>0</v>
      </c>
      <c r="D51" s="96">
        <f t="shared" si="14"/>
        <v>0</v>
      </c>
      <c r="E51" s="96">
        <f t="shared" si="14"/>
        <v>0</v>
      </c>
      <c r="F51" s="96">
        <f t="shared" si="14"/>
        <v>0</v>
      </c>
      <c r="G51" s="96">
        <f t="shared" si="14"/>
        <v>0</v>
      </c>
      <c r="H51" s="96">
        <f t="shared" si="14"/>
        <v>0</v>
      </c>
      <c r="I51" s="96">
        <f t="shared" si="14"/>
        <v>0</v>
      </c>
      <c r="J51" s="249" t="s">
        <v>380</v>
      </c>
      <c r="K51" s="250"/>
      <c r="O51" s="171">
        <f>SUM(B51:I51)</f>
        <v>0</v>
      </c>
    </row>
    <row r="52" spans="1:19" ht="27.75" customHeight="1" thickTop="1" thickBot="1" x14ac:dyDescent="0.25">
      <c r="A52" s="128" t="s">
        <v>320</v>
      </c>
      <c r="B52" s="255">
        <f>SUM(B51:I51)</f>
        <v>0</v>
      </c>
      <c r="C52" s="256"/>
      <c r="D52" s="256"/>
      <c r="E52" s="256"/>
      <c r="F52" s="256"/>
      <c r="G52" s="256"/>
      <c r="H52" s="256"/>
      <c r="I52" s="256"/>
      <c r="J52" s="251" t="s">
        <v>381</v>
      </c>
      <c r="K52" s="252"/>
      <c r="O52" s="174" t="str">
        <f>IF(O51=B52,"CORRECT","ERROR")</f>
        <v>CORRECT</v>
      </c>
      <c r="P52" s="243" t="s">
        <v>426</v>
      </c>
      <c r="Q52" s="243"/>
      <c r="R52" s="243"/>
      <c r="S52" s="244"/>
    </row>
    <row r="53" spans="1:19" ht="14.25" thickTop="1" thickBot="1" x14ac:dyDescent="0.25">
      <c r="A53" s="116"/>
      <c r="B53" s="138"/>
      <c r="C53" s="138"/>
      <c r="D53" s="138"/>
      <c r="E53" s="138"/>
      <c r="F53" s="138"/>
      <c r="G53" s="138"/>
      <c r="H53" s="138"/>
      <c r="I53" s="138"/>
      <c r="J53" s="118"/>
      <c r="K53" s="118"/>
    </row>
    <row r="54" spans="1:19" ht="21.75" thickTop="1" thickBot="1" x14ac:dyDescent="0.35">
      <c r="A54" s="260" t="s">
        <v>372</v>
      </c>
      <c r="B54" s="261"/>
      <c r="C54" s="261"/>
      <c r="D54" s="261"/>
      <c r="E54" s="261"/>
      <c r="F54" s="261"/>
      <c r="G54" s="261"/>
      <c r="H54" s="261"/>
      <c r="I54" s="262"/>
      <c r="J54" s="106"/>
      <c r="K54" s="44"/>
      <c r="L54"/>
      <c r="M54"/>
      <c r="N54"/>
    </row>
    <row r="55" spans="1:19" ht="52.5" thickTop="1" x14ac:dyDescent="0.25">
      <c r="A55" s="120" t="s">
        <v>418</v>
      </c>
      <c r="B55" s="27"/>
      <c r="C55" s="27"/>
      <c r="D55" s="27"/>
      <c r="E55" s="27"/>
      <c r="F55" s="27"/>
      <c r="G55" s="27"/>
      <c r="H55" s="27"/>
      <c r="I55" s="27"/>
      <c r="J55" s="121"/>
      <c r="K55"/>
      <c r="L55"/>
      <c r="M55"/>
      <c r="N55"/>
      <c r="O55" s="170" t="s">
        <v>442</v>
      </c>
    </row>
    <row r="56" spans="1:19" ht="15" x14ac:dyDescent="0.25">
      <c r="A56" s="107"/>
      <c r="B56" s="168" t="str">
        <f>+B$5</f>
        <v>"GHGRP Facility Name"</v>
      </c>
      <c r="C56" s="168" t="str">
        <f t="shared" ref="C56:I56" si="15">+C$5</f>
        <v>"GHGRP Facility Name"</v>
      </c>
      <c r="D56" s="168" t="str">
        <f t="shared" si="15"/>
        <v>"GHGRP Facility Name"</v>
      </c>
      <c r="E56" s="168" t="str">
        <f t="shared" si="15"/>
        <v>"GHGRP Facility Name"</v>
      </c>
      <c r="F56" s="168" t="str">
        <f t="shared" si="15"/>
        <v>"GHGRP Facility Name"</v>
      </c>
      <c r="G56" s="168" t="str">
        <f t="shared" si="15"/>
        <v>"GHGRP Facility Name"</v>
      </c>
      <c r="H56" s="168" t="str">
        <f t="shared" si="15"/>
        <v>"GHGRP Facility Name"</v>
      </c>
      <c r="I56" s="168" t="str">
        <f t="shared" si="15"/>
        <v>"GHGRP Facility Name"</v>
      </c>
      <c r="J56" s="101" t="s">
        <v>47</v>
      </c>
      <c r="K56"/>
      <c r="L56"/>
      <c r="M56"/>
      <c r="N56"/>
      <c r="O56" s="175"/>
    </row>
    <row r="57" spans="1:19" ht="39" thickBot="1" x14ac:dyDescent="0.25">
      <c r="A57" s="124" t="s">
        <v>282</v>
      </c>
      <c r="B57" s="140" t="str">
        <f>IFERROR(B43/(B51*'Emission Factor References'!$D$11),"Needs Data")</f>
        <v>Needs Data</v>
      </c>
      <c r="C57" s="140" t="str">
        <f>IFERROR(C43/(C51*'Emission Factor References'!$D$11),"Needs Data")</f>
        <v>Needs Data</v>
      </c>
      <c r="D57" s="140" t="str">
        <f>IFERROR(D43/(D51*'Emission Factor References'!$D$11),"Needs Data")</f>
        <v>Needs Data</v>
      </c>
      <c r="E57" s="140" t="str">
        <f>IFERROR(E43/(E51*'Emission Factor References'!$D$11),"Needs Data")</f>
        <v>Needs Data</v>
      </c>
      <c r="F57" s="140" t="str">
        <f>IFERROR(F43/(F51*'Emission Factor References'!$D$11),"Needs Data")</f>
        <v>Needs Data</v>
      </c>
      <c r="G57" s="140" t="str">
        <f>IFERROR(G43/(G51*'Emission Factor References'!$D$11),"Needs Data")</f>
        <v>Needs Data</v>
      </c>
      <c r="H57" s="140" t="str">
        <f>IFERROR(H43/(H51*'Emission Factor References'!$D$11),"Needs Data")</f>
        <v>Needs Data</v>
      </c>
      <c r="I57" s="140" t="str">
        <f>IFERROR(I43/(I51*'Emission Factor References'!$D$11),"Needs Data")</f>
        <v>Needs Data</v>
      </c>
      <c r="J57" s="134" t="s">
        <v>382</v>
      </c>
      <c r="O57" s="171">
        <f>SUM(B57:I57)</f>
        <v>0</v>
      </c>
    </row>
    <row r="58" spans="1:19" ht="39.75" customHeight="1" thickTop="1" thickBot="1" x14ac:dyDescent="0.25">
      <c r="A58" s="126" t="s">
        <v>283</v>
      </c>
      <c r="B58" s="253" t="str">
        <f>IFERROR(B44/(B52*'Emission Factor References'!$D$11),"Needs Data")</f>
        <v>Needs Data</v>
      </c>
      <c r="C58" s="254"/>
      <c r="D58" s="254"/>
      <c r="E58" s="254"/>
      <c r="F58" s="254"/>
      <c r="G58" s="254"/>
      <c r="H58" s="254"/>
      <c r="I58" s="254"/>
      <c r="J58" s="108" t="s">
        <v>383</v>
      </c>
      <c r="O58" s="174" t="e">
        <f>IF(SUM(B43:I43)/(O51*'Emission Factor References'!$D$11)=B58,"CORRECT","ERROR")</f>
        <v>#DIV/0!</v>
      </c>
      <c r="P58" s="243" t="s">
        <v>427</v>
      </c>
      <c r="Q58" s="243"/>
      <c r="R58" s="243"/>
      <c r="S58" s="244"/>
    </row>
    <row r="59" spans="1:19" ht="15.75" thickTop="1" x14ac:dyDescent="0.25">
      <c r="J59"/>
    </row>
    <row r="60" spans="1:19" ht="15" x14ac:dyDescent="0.25">
      <c r="J60"/>
    </row>
    <row r="61" spans="1:19" ht="15" x14ac:dyDescent="0.25">
      <c r="J61"/>
    </row>
  </sheetData>
  <sheetProtection algorithmName="SHA-512" hashValue="KIzCXT92f4S6ciSfXt/lrKY/Q53IidL4Mn/89eb5mW/Mww6vNdR8CL8RepOcKLgIUpexHx9+D4nNAo/Sro26Eg==" saltValue="EfL0kRe5UR8WBzkxM5Ym2Q==" spinCount="100000" sheet="1" objects="1" scenarios="1"/>
  <mergeCells count="24">
    <mergeCell ref="A33:I33"/>
    <mergeCell ref="J4:J5"/>
    <mergeCell ref="B4:I4"/>
    <mergeCell ref="A8:I8"/>
    <mergeCell ref="A18:I18"/>
    <mergeCell ref="A28:I28"/>
    <mergeCell ref="B10:I10"/>
    <mergeCell ref="B20:I20"/>
    <mergeCell ref="B1:E1"/>
    <mergeCell ref="P44:S44"/>
    <mergeCell ref="P52:S52"/>
    <mergeCell ref="P58:S58"/>
    <mergeCell ref="J48:K48"/>
    <mergeCell ref="J49:K49"/>
    <mergeCell ref="J50:K50"/>
    <mergeCell ref="J51:K51"/>
    <mergeCell ref="J52:K52"/>
    <mergeCell ref="B58:I58"/>
    <mergeCell ref="B52:I52"/>
    <mergeCell ref="B44:I44"/>
    <mergeCell ref="A46:I46"/>
    <mergeCell ref="A54:I54"/>
    <mergeCell ref="A2:I2"/>
    <mergeCell ref="A4:A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FD06-172E-46D3-8269-9DAF1DD3CF10}">
  <sheetPr>
    <tabColor theme="8"/>
  </sheetPr>
  <dimension ref="A1:S73"/>
  <sheetViews>
    <sheetView zoomScaleNormal="100" workbookViewId="0"/>
  </sheetViews>
  <sheetFormatPr defaultColWidth="8.5703125" defaultRowHeight="12.75" x14ac:dyDescent="0.2"/>
  <cols>
    <col min="1" max="1" width="48.140625" style="1" customWidth="1"/>
    <col min="2" max="9" width="27.140625" style="3" bestFit="1" customWidth="1"/>
    <col min="10" max="10" width="51.28515625" style="3" customWidth="1"/>
    <col min="11" max="11" width="59.42578125" style="1" customWidth="1"/>
    <col min="12" max="12" width="8.5703125" style="3"/>
    <col min="13" max="13" width="25.5703125" style="3" bestFit="1" customWidth="1"/>
    <col min="14" max="14" width="8.5703125" style="3"/>
    <col min="15" max="15" width="44.85546875" style="3" customWidth="1"/>
    <col min="16" max="18" width="8.5703125" style="3"/>
    <col min="19" max="19" width="13" style="3" customWidth="1"/>
    <col min="20" max="16384" width="8.5703125" style="3"/>
  </cols>
  <sheetData>
    <row r="1" spans="1:15" ht="108.75" customHeight="1" thickTop="1" thickBot="1" x14ac:dyDescent="0.25">
      <c r="A1" s="167" t="str">
        <f>IF('Company Information'!$B$8&lt;&gt;"","Company:  "&amp;'Company Information'!$B$8, "Company: "&amp;"No Entry")</f>
        <v>Company:  Gathering &amp; Boosting Example Company</v>
      </c>
      <c r="B1" s="238" t="s">
        <v>428</v>
      </c>
      <c r="C1" s="239"/>
      <c r="D1" s="239"/>
      <c r="E1" s="240"/>
      <c r="F1" s="52"/>
      <c r="G1" s="52"/>
      <c r="H1" s="52"/>
      <c r="I1" s="52"/>
      <c r="J1" s="52"/>
      <c r="K1" s="53"/>
    </row>
    <row r="2" spans="1:15" ht="21.75" thickTop="1" thickBot="1" x14ac:dyDescent="0.25">
      <c r="A2" s="263" t="s">
        <v>397</v>
      </c>
      <c r="B2" s="264"/>
      <c r="C2" s="264"/>
      <c r="D2" s="264"/>
      <c r="E2" s="264"/>
      <c r="F2" s="264"/>
      <c r="G2" s="264"/>
      <c r="H2" s="264"/>
      <c r="I2" s="265"/>
      <c r="J2" s="142"/>
      <c r="K2" s="143"/>
    </row>
    <row r="3" spans="1:15" s="22" customFormat="1" ht="19.5" thickTop="1" thickBot="1" x14ac:dyDescent="0.3">
      <c r="A3" s="120" t="s">
        <v>300</v>
      </c>
      <c r="B3" s="30"/>
      <c r="C3" s="30"/>
      <c r="D3" s="30"/>
      <c r="E3" s="30"/>
      <c r="F3" s="30"/>
      <c r="G3" s="30"/>
      <c r="H3" s="30"/>
      <c r="I3" s="30"/>
      <c r="J3" s="26"/>
      <c r="K3" s="144"/>
    </row>
    <row r="4" spans="1:15" s="4" customFormat="1" ht="39" thickTop="1" x14ac:dyDescent="0.2">
      <c r="A4" s="100" t="s">
        <v>0</v>
      </c>
      <c r="B4" s="273" t="s">
        <v>277</v>
      </c>
      <c r="C4" s="274"/>
      <c r="D4" s="274"/>
      <c r="E4" s="274"/>
      <c r="F4" s="274"/>
      <c r="G4" s="274"/>
      <c r="H4" s="274"/>
      <c r="I4" s="274"/>
      <c r="J4" s="39" t="s">
        <v>1</v>
      </c>
      <c r="K4" s="133" t="s">
        <v>395</v>
      </c>
      <c r="O4" s="170" t="s">
        <v>429</v>
      </c>
    </row>
    <row r="5" spans="1:15" s="4" customFormat="1" x14ac:dyDescent="0.2">
      <c r="A5" s="100"/>
      <c r="B5" s="168" t="str">
        <f t="array" ref="B5:I5">TRANSPOSE('Company Information'!$E$11:$E$18)</f>
        <v>"Non-GHGRP Facility Name"</v>
      </c>
      <c r="C5" s="168" t="str">
        <v>"Non-GHGRP Facility Name"</v>
      </c>
      <c r="D5" s="168" t="str">
        <v>"Non-GHGRP Facility Name"</v>
      </c>
      <c r="E5" s="168" t="str">
        <v>"Non-GHGRP Facility Name"</v>
      </c>
      <c r="F5" s="168" t="str">
        <v>"Non-GHGRP Facility Name"</v>
      </c>
      <c r="G5" s="168" t="str">
        <v>"Non-GHGRP Facility Name"</v>
      </c>
      <c r="H5" s="168" t="str">
        <v>"Non-GHGRP Facility Name"</v>
      </c>
      <c r="I5" s="168" t="str">
        <v>"Non-GHGRP Facility Name"</v>
      </c>
      <c r="J5" s="39"/>
      <c r="K5" s="133"/>
      <c r="O5" s="171"/>
    </row>
    <row r="6" spans="1:15" ht="127.5" x14ac:dyDescent="0.2">
      <c r="A6" s="124" t="s">
        <v>54</v>
      </c>
      <c r="B6" s="189"/>
      <c r="C6" s="189"/>
      <c r="D6" s="189"/>
      <c r="E6" s="189"/>
      <c r="F6" s="189"/>
      <c r="G6" s="189"/>
      <c r="H6" s="189"/>
      <c r="I6" s="189"/>
      <c r="J6" s="14" t="s">
        <v>55</v>
      </c>
      <c r="K6" s="145" t="s">
        <v>56</v>
      </c>
      <c r="O6" s="171">
        <f>SUM(B6:I6)</f>
        <v>0</v>
      </c>
    </row>
    <row r="7" spans="1:15" ht="38.25" customHeight="1" x14ac:dyDescent="0.2">
      <c r="A7" s="124" t="s">
        <v>3</v>
      </c>
      <c r="B7" s="189"/>
      <c r="C7" s="189"/>
      <c r="D7" s="189"/>
      <c r="E7" s="189"/>
      <c r="F7" s="189"/>
      <c r="G7" s="189"/>
      <c r="H7" s="189"/>
      <c r="I7" s="189"/>
      <c r="J7" s="8" t="s">
        <v>4</v>
      </c>
      <c r="K7" s="145" t="s">
        <v>5</v>
      </c>
      <c r="O7" s="171">
        <f t="shared" ref="O7:O18" si="0">SUM(B7:I7)</f>
        <v>0</v>
      </c>
    </row>
    <row r="8" spans="1:15" ht="36.75" customHeight="1" x14ac:dyDescent="0.2">
      <c r="A8" s="124" t="s">
        <v>6</v>
      </c>
      <c r="B8" s="189"/>
      <c r="C8" s="189"/>
      <c r="D8" s="189"/>
      <c r="E8" s="189"/>
      <c r="F8" s="189"/>
      <c r="G8" s="189"/>
      <c r="H8" s="189"/>
      <c r="I8" s="189"/>
      <c r="J8" s="8" t="s">
        <v>7</v>
      </c>
      <c r="K8" s="145" t="s">
        <v>8</v>
      </c>
      <c r="O8" s="171">
        <f t="shared" si="0"/>
        <v>0</v>
      </c>
    </row>
    <row r="9" spans="1:15" ht="33.75" customHeight="1" x14ac:dyDescent="0.2">
      <c r="A9" s="124" t="s">
        <v>9</v>
      </c>
      <c r="B9" s="189"/>
      <c r="C9" s="189"/>
      <c r="D9" s="189"/>
      <c r="E9" s="189"/>
      <c r="F9" s="189"/>
      <c r="G9" s="189"/>
      <c r="H9" s="189"/>
      <c r="I9" s="189"/>
      <c r="J9" s="7" t="s">
        <v>10</v>
      </c>
      <c r="K9" s="145" t="s">
        <v>11</v>
      </c>
      <c r="O9" s="171">
        <f t="shared" si="0"/>
        <v>0</v>
      </c>
    </row>
    <row r="10" spans="1:15" ht="63.75" x14ac:dyDescent="0.2">
      <c r="A10" s="124" t="s">
        <v>12</v>
      </c>
      <c r="B10" s="189"/>
      <c r="C10" s="189"/>
      <c r="D10" s="189"/>
      <c r="E10" s="189"/>
      <c r="F10" s="189"/>
      <c r="G10" s="189"/>
      <c r="H10" s="189"/>
      <c r="I10" s="189"/>
      <c r="J10" s="8" t="s">
        <v>13</v>
      </c>
      <c r="K10" s="145" t="s">
        <v>14</v>
      </c>
      <c r="O10" s="171">
        <f t="shared" si="0"/>
        <v>0</v>
      </c>
    </row>
    <row r="11" spans="1:15" ht="25.5" x14ac:dyDescent="0.2">
      <c r="A11" s="124" t="s">
        <v>15</v>
      </c>
      <c r="B11" s="189"/>
      <c r="C11" s="189"/>
      <c r="D11" s="189"/>
      <c r="E11" s="189"/>
      <c r="F11" s="189"/>
      <c r="G11" s="189"/>
      <c r="H11" s="189"/>
      <c r="I11" s="189"/>
      <c r="J11" s="8" t="s">
        <v>16</v>
      </c>
      <c r="K11" s="145" t="s">
        <v>17</v>
      </c>
      <c r="O11" s="171">
        <f t="shared" si="0"/>
        <v>0</v>
      </c>
    </row>
    <row r="12" spans="1:15" ht="38.25" x14ac:dyDescent="0.2">
      <c r="A12" s="124" t="s">
        <v>18</v>
      </c>
      <c r="B12" s="189"/>
      <c r="C12" s="189"/>
      <c r="D12" s="189"/>
      <c r="E12" s="189"/>
      <c r="F12" s="189"/>
      <c r="G12" s="189"/>
      <c r="H12" s="189"/>
      <c r="I12" s="189"/>
      <c r="J12" s="8" t="s">
        <v>19</v>
      </c>
      <c r="K12" s="145" t="s">
        <v>20</v>
      </c>
      <c r="O12" s="171">
        <f t="shared" si="0"/>
        <v>0</v>
      </c>
    </row>
    <row r="13" spans="1:15" ht="25.5" x14ac:dyDescent="0.2">
      <c r="A13" s="124" t="s">
        <v>57</v>
      </c>
      <c r="B13" s="189"/>
      <c r="C13" s="189"/>
      <c r="D13" s="189"/>
      <c r="E13" s="189"/>
      <c r="F13" s="189"/>
      <c r="G13" s="189"/>
      <c r="H13" s="189"/>
      <c r="I13" s="189"/>
      <c r="J13" s="8" t="s">
        <v>58</v>
      </c>
      <c r="K13" s="145" t="s">
        <v>59</v>
      </c>
      <c r="O13" s="171">
        <f t="shared" si="0"/>
        <v>0</v>
      </c>
    </row>
    <row r="14" spans="1:15" ht="38.25" x14ac:dyDescent="0.2">
      <c r="A14" s="124" t="s">
        <v>21</v>
      </c>
      <c r="B14" s="189"/>
      <c r="C14" s="189"/>
      <c r="D14" s="189"/>
      <c r="E14" s="189"/>
      <c r="F14" s="189"/>
      <c r="G14" s="189"/>
      <c r="H14" s="189"/>
      <c r="I14" s="189"/>
      <c r="J14" s="8" t="s">
        <v>22</v>
      </c>
      <c r="K14" s="145" t="s">
        <v>23</v>
      </c>
      <c r="O14" s="171">
        <f t="shared" si="0"/>
        <v>0</v>
      </c>
    </row>
    <row r="15" spans="1:15" ht="25.5" x14ac:dyDescent="0.2">
      <c r="A15" s="124" t="s">
        <v>24</v>
      </c>
      <c r="B15" s="189"/>
      <c r="C15" s="189"/>
      <c r="D15" s="189"/>
      <c r="E15" s="189"/>
      <c r="F15" s="189"/>
      <c r="G15" s="189"/>
      <c r="H15" s="189"/>
      <c r="I15" s="189"/>
      <c r="J15" s="8" t="s">
        <v>25</v>
      </c>
      <c r="K15" s="145" t="s">
        <v>26</v>
      </c>
      <c r="O15" s="171">
        <f t="shared" si="0"/>
        <v>0</v>
      </c>
    </row>
    <row r="16" spans="1:15" ht="25.5" x14ac:dyDescent="0.2">
      <c r="A16" s="124" t="s">
        <v>27</v>
      </c>
      <c r="B16" s="189"/>
      <c r="C16" s="189"/>
      <c r="D16" s="189"/>
      <c r="E16" s="189"/>
      <c r="F16" s="189"/>
      <c r="G16" s="189"/>
      <c r="H16" s="189"/>
      <c r="I16" s="189"/>
      <c r="J16" s="7" t="s">
        <v>60</v>
      </c>
      <c r="K16" s="145" t="s">
        <v>26</v>
      </c>
      <c r="O16" s="171">
        <f t="shared" si="0"/>
        <v>0</v>
      </c>
    </row>
    <row r="17" spans="1:15" ht="140.25" x14ac:dyDescent="0.2">
      <c r="A17" s="124" t="s">
        <v>28</v>
      </c>
      <c r="B17" s="189"/>
      <c r="C17" s="189"/>
      <c r="D17" s="189"/>
      <c r="E17" s="189"/>
      <c r="F17" s="189"/>
      <c r="G17" s="189"/>
      <c r="H17" s="189"/>
      <c r="I17" s="189"/>
      <c r="J17" s="8" t="s">
        <v>29</v>
      </c>
      <c r="K17" s="145" t="s">
        <v>61</v>
      </c>
      <c r="O17" s="171">
        <f t="shared" si="0"/>
        <v>0</v>
      </c>
    </row>
    <row r="18" spans="1:15" ht="23.25" customHeight="1" thickBot="1" x14ac:dyDescent="0.25">
      <c r="A18" s="135" t="s">
        <v>329</v>
      </c>
      <c r="B18" s="98">
        <f>SUM(B6:B17)</f>
        <v>0</v>
      </c>
      <c r="C18" s="98">
        <f t="shared" ref="C18:I18" si="1">SUM(C6:C17)</f>
        <v>0</v>
      </c>
      <c r="D18" s="98">
        <f t="shared" si="1"/>
        <v>0</v>
      </c>
      <c r="E18" s="98">
        <f t="shared" si="1"/>
        <v>0</v>
      </c>
      <c r="F18" s="98">
        <f t="shared" si="1"/>
        <v>0</v>
      </c>
      <c r="G18" s="98">
        <f t="shared" si="1"/>
        <v>0</v>
      </c>
      <c r="H18" s="98">
        <f t="shared" si="1"/>
        <v>0</v>
      </c>
      <c r="I18" s="98">
        <f t="shared" si="1"/>
        <v>0</v>
      </c>
      <c r="J18" s="136"/>
      <c r="K18" s="137"/>
      <c r="O18" s="172">
        <f t="shared" si="0"/>
        <v>0</v>
      </c>
    </row>
    <row r="19" spans="1:15" ht="23.25" customHeight="1" thickTop="1" thickBot="1" x14ac:dyDescent="0.25">
      <c r="A19" s="2"/>
      <c r="B19" s="130"/>
      <c r="C19" s="130"/>
      <c r="D19" s="130"/>
      <c r="E19" s="130"/>
      <c r="F19" s="130"/>
      <c r="G19" s="130"/>
      <c r="H19" s="130"/>
      <c r="I19" s="130"/>
    </row>
    <row r="20" spans="1:15" ht="21.75" thickTop="1" thickBot="1" x14ac:dyDescent="0.25">
      <c r="A20" s="276" t="s">
        <v>367</v>
      </c>
      <c r="B20" s="277"/>
      <c r="C20" s="277"/>
      <c r="D20" s="277"/>
      <c r="E20" s="277"/>
      <c r="F20" s="277"/>
      <c r="G20" s="277"/>
      <c r="H20" s="277"/>
      <c r="I20" s="278"/>
      <c r="J20" s="106"/>
    </row>
    <row r="21" spans="1:15" ht="39.75" thickTop="1" x14ac:dyDescent="0.25">
      <c r="A21" s="120" t="s">
        <v>312</v>
      </c>
      <c r="B21" s="29"/>
      <c r="C21" s="29"/>
      <c r="D21" s="29"/>
      <c r="E21" s="29"/>
      <c r="F21" s="29"/>
      <c r="G21" s="29"/>
      <c r="H21" s="29"/>
      <c r="I21" s="29"/>
      <c r="J21" s="121"/>
      <c r="K21" s="3"/>
      <c r="O21" s="170" t="s">
        <v>430</v>
      </c>
    </row>
    <row r="22" spans="1:15" x14ac:dyDescent="0.2">
      <c r="A22" s="100" t="s">
        <v>0</v>
      </c>
      <c r="B22" s="273" t="s">
        <v>273</v>
      </c>
      <c r="C22" s="274"/>
      <c r="D22" s="274"/>
      <c r="E22" s="274"/>
      <c r="F22" s="274"/>
      <c r="G22" s="274"/>
      <c r="H22" s="274"/>
      <c r="I22" s="274"/>
      <c r="J22" s="101" t="s">
        <v>274</v>
      </c>
      <c r="K22" s="3"/>
      <c r="O22" s="171"/>
    </row>
    <row r="23" spans="1:15" x14ac:dyDescent="0.2">
      <c r="A23" s="100"/>
      <c r="B23" s="168" t="str">
        <f t="shared" ref="B23:I23" si="2">+B$5</f>
        <v>"Non-GHGRP Facility Name"</v>
      </c>
      <c r="C23" s="168" t="str">
        <f t="shared" si="2"/>
        <v>"Non-GHGRP Facility Name"</v>
      </c>
      <c r="D23" s="168" t="str">
        <f t="shared" si="2"/>
        <v>"Non-GHGRP Facility Name"</v>
      </c>
      <c r="E23" s="168" t="str">
        <f t="shared" si="2"/>
        <v>"Non-GHGRP Facility Name"</v>
      </c>
      <c r="F23" s="168" t="str">
        <f t="shared" si="2"/>
        <v>"Non-GHGRP Facility Name"</v>
      </c>
      <c r="G23" s="168" t="str">
        <f t="shared" si="2"/>
        <v>"Non-GHGRP Facility Name"</v>
      </c>
      <c r="H23" s="168" t="str">
        <f t="shared" si="2"/>
        <v>"Non-GHGRP Facility Name"</v>
      </c>
      <c r="I23" s="168" t="str">
        <f t="shared" si="2"/>
        <v>"Non-GHGRP Facility Name"</v>
      </c>
      <c r="J23" s="101"/>
      <c r="K23" s="3"/>
      <c r="O23" s="171">
        <f>SUM(B23:I23)</f>
        <v>0</v>
      </c>
    </row>
    <row r="24" spans="1:15" x14ac:dyDescent="0.2">
      <c r="A24" s="122" t="s">
        <v>83</v>
      </c>
      <c r="B24" s="183"/>
      <c r="C24" s="183"/>
      <c r="D24" s="183"/>
      <c r="E24" s="183"/>
      <c r="F24" s="183"/>
      <c r="G24" s="183"/>
      <c r="H24" s="183"/>
      <c r="I24" s="183"/>
      <c r="J24" s="123" t="s">
        <v>269</v>
      </c>
      <c r="K24" s="3"/>
      <c r="O24" s="171">
        <f t="shared" ref="O24:O27" si="3">SUM(B24:I24)</f>
        <v>0</v>
      </c>
    </row>
    <row r="25" spans="1:15" x14ac:dyDescent="0.2">
      <c r="A25" s="124" t="s">
        <v>32</v>
      </c>
      <c r="B25" s="183"/>
      <c r="C25" s="183"/>
      <c r="D25" s="183"/>
      <c r="E25" s="183"/>
      <c r="F25" s="183"/>
      <c r="G25" s="183"/>
      <c r="H25" s="183"/>
      <c r="I25" s="183"/>
      <c r="J25" s="125" t="s">
        <v>271</v>
      </c>
      <c r="K25" s="3"/>
      <c r="O25" s="171">
        <f t="shared" si="3"/>
        <v>0</v>
      </c>
    </row>
    <row r="26" spans="1:15" x14ac:dyDescent="0.2">
      <c r="A26" s="124" t="s">
        <v>267</v>
      </c>
      <c r="B26" s="183"/>
      <c r="C26" s="183"/>
      <c r="D26" s="183"/>
      <c r="E26" s="183"/>
      <c r="F26" s="183"/>
      <c r="G26" s="183"/>
      <c r="H26" s="183"/>
      <c r="I26" s="183"/>
      <c r="J26" s="125" t="s">
        <v>270</v>
      </c>
      <c r="K26" s="3"/>
      <c r="O26" s="171">
        <f t="shared" si="3"/>
        <v>0</v>
      </c>
    </row>
    <row r="27" spans="1:15" ht="13.5" thickBot="1" x14ac:dyDescent="0.25">
      <c r="A27" s="124" t="s">
        <v>62</v>
      </c>
      <c r="B27" s="183"/>
      <c r="C27" s="183"/>
      <c r="D27" s="183"/>
      <c r="E27" s="183"/>
      <c r="F27" s="183"/>
      <c r="G27" s="183"/>
      <c r="H27" s="183"/>
      <c r="I27" s="183"/>
      <c r="J27" s="125" t="s">
        <v>63</v>
      </c>
      <c r="K27" s="3"/>
      <c r="O27" s="172">
        <f t="shared" si="3"/>
        <v>0</v>
      </c>
    </row>
    <row r="28" spans="1:15" ht="14.25" thickTop="1" thickBot="1" x14ac:dyDescent="0.25">
      <c r="A28" s="126" t="s">
        <v>268</v>
      </c>
      <c r="B28" s="184"/>
      <c r="C28" s="184"/>
      <c r="D28" s="184"/>
      <c r="E28" s="184"/>
      <c r="F28" s="184"/>
      <c r="G28" s="184"/>
      <c r="H28" s="184"/>
      <c r="I28" s="184"/>
      <c r="J28" s="127" t="s">
        <v>272</v>
      </c>
      <c r="K28" s="3"/>
    </row>
    <row r="29" spans="1:15" ht="14.25" thickTop="1" thickBot="1" x14ac:dyDescent="0.25">
      <c r="A29" s="118"/>
      <c r="B29" s="119"/>
      <c r="C29" s="119"/>
      <c r="D29" s="119"/>
      <c r="E29" s="119"/>
      <c r="F29" s="119"/>
      <c r="G29" s="119"/>
      <c r="H29" s="119"/>
      <c r="I29" s="119"/>
      <c r="J29" s="57"/>
      <c r="K29" s="3"/>
    </row>
    <row r="30" spans="1:15" ht="21.75" thickTop="1" thickBot="1" x14ac:dyDescent="0.35">
      <c r="A30" s="260" t="s">
        <v>368</v>
      </c>
      <c r="B30" s="261"/>
      <c r="C30" s="261"/>
      <c r="D30" s="261"/>
      <c r="E30" s="261"/>
      <c r="F30" s="261"/>
      <c r="G30" s="261"/>
      <c r="H30" s="261"/>
      <c r="I30" s="262"/>
      <c r="J30" s="95"/>
      <c r="K30" s="105"/>
    </row>
    <row r="31" spans="1:15" ht="52.5" thickTop="1" x14ac:dyDescent="0.25">
      <c r="A31" s="120" t="s">
        <v>313</v>
      </c>
      <c r="B31" s="29"/>
      <c r="C31" s="29"/>
      <c r="D31" s="29"/>
      <c r="E31" s="29"/>
      <c r="F31" s="29"/>
      <c r="G31" s="29"/>
      <c r="H31" s="29"/>
      <c r="I31" s="146"/>
      <c r="J31" s="27"/>
      <c r="K31" s="28"/>
      <c r="O31" s="170" t="s">
        <v>431</v>
      </c>
    </row>
    <row r="32" spans="1:15" s="4" customFormat="1" x14ac:dyDescent="0.2">
      <c r="A32" s="100" t="s">
        <v>0</v>
      </c>
      <c r="B32" s="273" t="s">
        <v>277</v>
      </c>
      <c r="C32" s="274"/>
      <c r="D32" s="274"/>
      <c r="E32" s="274"/>
      <c r="F32" s="274"/>
      <c r="G32" s="274"/>
      <c r="H32" s="274"/>
      <c r="I32" s="279"/>
      <c r="J32" s="45" t="s">
        <v>265</v>
      </c>
      <c r="K32" s="6" t="s">
        <v>31</v>
      </c>
      <c r="O32" s="171"/>
    </row>
    <row r="33" spans="1:15" s="4" customFormat="1" ht="25.5" x14ac:dyDescent="0.2">
      <c r="A33" s="100"/>
      <c r="B33" s="168" t="str">
        <f t="shared" ref="B33:I33" si="4">+B$5</f>
        <v>"Non-GHGRP Facility Name"</v>
      </c>
      <c r="C33" s="168" t="str">
        <f t="shared" si="4"/>
        <v>"Non-GHGRP Facility Name"</v>
      </c>
      <c r="D33" s="168" t="str">
        <f t="shared" si="4"/>
        <v>"Non-GHGRP Facility Name"</v>
      </c>
      <c r="E33" s="168" t="str">
        <f t="shared" si="4"/>
        <v>"Non-GHGRP Facility Name"</v>
      </c>
      <c r="F33" s="168" t="str">
        <f t="shared" si="4"/>
        <v>"Non-GHGRP Facility Name"</v>
      </c>
      <c r="G33" s="168" t="str">
        <f t="shared" si="4"/>
        <v>"Non-GHGRP Facility Name"</v>
      </c>
      <c r="H33" s="168" t="str">
        <f t="shared" si="4"/>
        <v>"Non-GHGRP Facility Name"</v>
      </c>
      <c r="I33" s="168" t="str">
        <f t="shared" si="4"/>
        <v>"Non-GHGRP Facility Name"</v>
      </c>
      <c r="J33" s="51"/>
      <c r="K33" s="169" t="s">
        <v>414</v>
      </c>
      <c r="O33" s="171">
        <f>SUM(B33:I33)</f>
        <v>0</v>
      </c>
    </row>
    <row r="34" spans="1:15" s="4" customFormat="1" x14ac:dyDescent="0.2">
      <c r="A34" s="122" t="s">
        <v>83</v>
      </c>
      <c r="B34" s="96">
        <f>B24*'Emission Factor References'!$D$17/1000</f>
        <v>0</v>
      </c>
      <c r="C34" s="96">
        <f>C24*'Emission Factor References'!$D$17/1000</f>
        <v>0</v>
      </c>
      <c r="D34" s="96">
        <f>D24*'Emission Factor References'!$D$17/1000</f>
        <v>0</v>
      </c>
      <c r="E34" s="96">
        <f>E24*'Emission Factor References'!$D$17/1000</f>
        <v>0</v>
      </c>
      <c r="F34" s="96">
        <f>F24*'Emission Factor References'!$D$17/1000</f>
        <v>0</v>
      </c>
      <c r="G34" s="96">
        <f>G24*'Emission Factor References'!$D$17/1000</f>
        <v>0</v>
      </c>
      <c r="H34" s="96">
        <f>H24*'Emission Factor References'!$D$17/1000</f>
        <v>0</v>
      </c>
      <c r="I34" s="96">
        <f>I24*'Emission Factor References'!$D$17/1000</f>
        <v>0</v>
      </c>
      <c r="J34" s="47" t="str">
        <f>ROUND('Emission Factor References'!$D$17,2)&amp;" "&amp;'Emission Factor References'!$E$17</f>
        <v>598.31 kg CH4/AGRU</v>
      </c>
      <c r="K34" s="42" t="s">
        <v>275</v>
      </c>
      <c r="O34" s="171">
        <f t="shared" ref="O34:O38" si="5">SUM(B34:I34)</f>
        <v>0</v>
      </c>
    </row>
    <row r="35" spans="1:15" ht="140.25" x14ac:dyDescent="0.2">
      <c r="A35" s="124" t="s">
        <v>32</v>
      </c>
      <c r="B35" s="96">
        <f>B25*'Emission Factor References'!$D$18/1000</f>
        <v>0</v>
      </c>
      <c r="C35" s="96">
        <f>C25*'Emission Factor References'!$D$18/1000</f>
        <v>0</v>
      </c>
      <c r="D35" s="96">
        <f>D25*'Emission Factor References'!$D$18/1000</f>
        <v>0</v>
      </c>
      <c r="E35" s="96">
        <f>E25*'Emission Factor References'!$D$18/1000</f>
        <v>0</v>
      </c>
      <c r="F35" s="96">
        <f>F25*'Emission Factor References'!$D$18/1000</f>
        <v>0</v>
      </c>
      <c r="G35" s="96">
        <f>G25*'Emission Factor References'!$D$18/1000</f>
        <v>0</v>
      </c>
      <c r="H35" s="96">
        <f>H25*'Emission Factor References'!$D$18/1000</f>
        <v>0</v>
      </c>
      <c r="I35" s="96">
        <f>I25*'Emission Factor References'!$D$18/1000</f>
        <v>0</v>
      </c>
      <c r="J35" s="47" t="str">
        <f>ROUND('Emission Factor References'!$D$18,2)&amp;" "&amp;'Emission Factor References'!$E$18</f>
        <v>29635.15 kg CH4/dry seal compressor</v>
      </c>
      <c r="K35" s="166" t="s">
        <v>415</v>
      </c>
      <c r="O35" s="171">
        <f t="shared" si="5"/>
        <v>0</v>
      </c>
    </row>
    <row r="36" spans="1:15" x14ac:dyDescent="0.2">
      <c r="A36" s="124" t="s">
        <v>267</v>
      </c>
      <c r="B36" s="96">
        <f>B26*'Emission Factor References'!$D$19/1000</f>
        <v>0</v>
      </c>
      <c r="C36" s="96">
        <f>C26*'Emission Factor References'!$D$19/1000</f>
        <v>0</v>
      </c>
      <c r="D36" s="96">
        <f>D26*'Emission Factor References'!$D$19/1000</f>
        <v>0</v>
      </c>
      <c r="E36" s="96">
        <f>E26*'Emission Factor References'!$D$19/1000</f>
        <v>0</v>
      </c>
      <c r="F36" s="96">
        <f>F26*'Emission Factor References'!$D$19/1000</f>
        <v>0</v>
      </c>
      <c r="G36" s="96">
        <f>G26*'Emission Factor References'!$D$19/1000</f>
        <v>0</v>
      </c>
      <c r="H36" s="96">
        <f>H26*'Emission Factor References'!$D$19/1000</f>
        <v>0</v>
      </c>
      <c r="I36" s="96">
        <f>I26*'Emission Factor References'!$D$19/1000</f>
        <v>0</v>
      </c>
      <c r="J36" s="47" t="str">
        <f>ROUND('Emission Factor References'!$D$19,2)&amp;" "&amp;'Emission Factor References'!$E$19</f>
        <v>171.38 kg CH4/compressor</v>
      </c>
      <c r="K36" s="42" t="s">
        <v>33</v>
      </c>
      <c r="O36" s="171">
        <f t="shared" si="5"/>
        <v>0</v>
      </c>
    </row>
    <row r="37" spans="1:15" ht="25.5" x14ac:dyDescent="0.2">
      <c r="A37" s="124" t="s">
        <v>62</v>
      </c>
      <c r="B37" s="96">
        <f>B27*'Emission Factor References'!$D$20/1000</f>
        <v>0</v>
      </c>
      <c r="C37" s="96">
        <f>C27*'Emission Factor References'!$D$20/1000</f>
        <v>0</v>
      </c>
      <c r="D37" s="96">
        <f>D27*'Emission Factor References'!$D$20/1000</f>
        <v>0</v>
      </c>
      <c r="E37" s="96">
        <f>E27*'Emission Factor References'!$D$20/1000</f>
        <v>0</v>
      </c>
      <c r="F37" s="96">
        <f>F27*'Emission Factor References'!$D$20/1000</f>
        <v>0</v>
      </c>
      <c r="G37" s="96">
        <f>G27*'Emission Factor References'!$D$20/1000</f>
        <v>0</v>
      </c>
      <c r="H37" s="96">
        <f>H27*'Emission Factor References'!$D$20/1000</f>
        <v>0</v>
      </c>
      <c r="I37" s="96">
        <f>I27*'Emission Factor References'!$D$20/1000</f>
        <v>0</v>
      </c>
      <c r="J37" s="47" t="str">
        <f>ROUND('Emission Factor References'!$D$20,2)&amp;" "&amp;'Emission Factor References'!$E$20</f>
        <v>13.65 kg CH4/mile</v>
      </c>
      <c r="K37" s="42" t="s">
        <v>64</v>
      </c>
      <c r="O37" s="171">
        <f t="shared" si="5"/>
        <v>0</v>
      </c>
    </row>
    <row r="38" spans="1:15" ht="13.5" thickBot="1" x14ac:dyDescent="0.25">
      <c r="A38" s="124" t="s">
        <v>268</v>
      </c>
      <c r="B38" s="96">
        <f>B28*'Emission Factor References'!$D$21/1000</f>
        <v>0</v>
      </c>
      <c r="C38" s="96">
        <f>C28*'Emission Factor References'!$D$21/1000</f>
        <v>0</v>
      </c>
      <c r="D38" s="96">
        <f>D28*'Emission Factor References'!$D$21/1000</f>
        <v>0</v>
      </c>
      <c r="E38" s="96">
        <f>E28*'Emission Factor References'!$D$21/1000</f>
        <v>0</v>
      </c>
      <c r="F38" s="96">
        <f>F28*'Emission Factor References'!$D$21/1000</f>
        <v>0</v>
      </c>
      <c r="G38" s="96">
        <f>G28*'Emission Factor References'!$D$21/1000</f>
        <v>0</v>
      </c>
      <c r="H38" s="96">
        <f>H28*'Emission Factor References'!$D$21/1000</f>
        <v>0</v>
      </c>
      <c r="I38" s="96">
        <f>I28*'Emission Factor References'!$D$21/1000</f>
        <v>0</v>
      </c>
      <c r="J38" s="47" t="str">
        <f>ROUND('Emission Factor References'!$D$21,2)&amp;" "&amp;'Emission Factor References'!$E$21</f>
        <v>6515.78 kg CH4/tank</v>
      </c>
      <c r="K38" s="42" t="s">
        <v>276</v>
      </c>
      <c r="O38" s="172">
        <f t="shared" si="5"/>
        <v>0</v>
      </c>
    </row>
    <row r="39" spans="1:15" ht="14.25" thickTop="1" thickBot="1" x14ac:dyDescent="0.25">
      <c r="A39" s="135" t="s">
        <v>330</v>
      </c>
      <c r="B39" s="98">
        <f>SUM(B34:B38)</f>
        <v>0</v>
      </c>
      <c r="C39" s="98">
        <f t="shared" ref="C39:I39" si="6">SUM(C34:C38)</f>
        <v>0</v>
      </c>
      <c r="D39" s="98">
        <f t="shared" si="6"/>
        <v>0</v>
      </c>
      <c r="E39" s="98">
        <f t="shared" si="6"/>
        <v>0</v>
      </c>
      <c r="F39" s="98">
        <f t="shared" si="6"/>
        <v>0</v>
      </c>
      <c r="G39" s="98">
        <f t="shared" si="6"/>
        <v>0</v>
      </c>
      <c r="H39" s="98">
        <f t="shared" si="6"/>
        <v>0</v>
      </c>
      <c r="I39" s="99">
        <f t="shared" si="6"/>
        <v>0</v>
      </c>
    </row>
    <row r="40" spans="1:15" ht="21.75" thickTop="1" thickBot="1" x14ac:dyDescent="0.35">
      <c r="A40" s="260" t="s">
        <v>369</v>
      </c>
      <c r="B40" s="261"/>
      <c r="C40" s="261"/>
      <c r="D40" s="261"/>
      <c r="E40" s="261"/>
      <c r="F40" s="261"/>
      <c r="G40" s="261"/>
      <c r="H40" s="261"/>
      <c r="I40" s="262"/>
    </row>
    <row r="41" spans="1:15" ht="39.75" thickTop="1" x14ac:dyDescent="0.25">
      <c r="A41" s="120" t="s">
        <v>412</v>
      </c>
      <c r="B41" s="27"/>
      <c r="C41" s="27"/>
      <c r="D41" s="27"/>
      <c r="E41" s="27"/>
      <c r="F41" s="27"/>
      <c r="G41" s="27"/>
      <c r="H41" s="27"/>
      <c r="I41" s="121"/>
      <c r="O41" s="170" t="s">
        <v>432</v>
      </c>
    </row>
    <row r="42" spans="1:15" x14ac:dyDescent="0.2">
      <c r="B42" s="168" t="str">
        <f t="shared" ref="B42:I42" si="7">+B$5</f>
        <v>"Non-GHGRP Facility Name"</v>
      </c>
      <c r="C42" s="168" t="str">
        <f t="shared" si="7"/>
        <v>"Non-GHGRP Facility Name"</v>
      </c>
      <c r="D42" s="168" t="str">
        <f t="shared" si="7"/>
        <v>"Non-GHGRP Facility Name"</v>
      </c>
      <c r="E42" s="168" t="str">
        <f t="shared" si="7"/>
        <v>"Non-GHGRP Facility Name"</v>
      </c>
      <c r="F42" s="168" t="str">
        <f t="shared" si="7"/>
        <v>"Non-GHGRP Facility Name"</v>
      </c>
      <c r="G42" s="168" t="str">
        <f t="shared" si="7"/>
        <v>"Non-GHGRP Facility Name"</v>
      </c>
      <c r="H42" s="168" t="str">
        <f t="shared" si="7"/>
        <v>"Non-GHGRP Facility Name"</v>
      </c>
      <c r="I42" s="168" t="str">
        <f t="shared" si="7"/>
        <v>"Non-GHGRP Facility Name"</v>
      </c>
      <c r="O42" s="171"/>
    </row>
    <row r="43" spans="1:15" ht="26.25" thickBot="1" x14ac:dyDescent="0.25">
      <c r="A43" s="135" t="s">
        <v>384</v>
      </c>
      <c r="B43" s="98">
        <f>B18+B39</f>
        <v>0</v>
      </c>
      <c r="C43" s="98">
        <f t="shared" ref="C43:I43" si="8">C18+C39</f>
        <v>0</v>
      </c>
      <c r="D43" s="98">
        <f t="shared" si="8"/>
        <v>0</v>
      </c>
      <c r="E43" s="98">
        <f t="shared" si="8"/>
        <v>0</v>
      </c>
      <c r="F43" s="98">
        <f t="shared" si="8"/>
        <v>0</v>
      </c>
      <c r="G43" s="98">
        <f t="shared" si="8"/>
        <v>0</v>
      </c>
      <c r="H43" s="98">
        <f t="shared" si="8"/>
        <v>0</v>
      </c>
      <c r="I43" s="99">
        <f t="shared" si="8"/>
        <v>0</v>
      </c>
      <c r="O43" s="172">
        <f>SUM(B43:I43)</f>
        <v>0</v>
      </c>
    </row>
    <row r="44" spans="1:15" ht="14.25" thickTop="1" thickBot="1" x14ac:dyDescent="0.25">
      <c r="A44" s="2"/>
      <c r="B44" s="130"/>
      <c r="C44" s="130"/>
      <c r="D44" s="130"/>
      <c r="E44" s="130"/>
      <c r="F44" s="130"/>
      <c r="G44" s="130"/>
      <c r="H44" s="130"/>
      <c r="I44" s="130"/>
    </row>
    <row r="45" spans="1:15" ht="21.75" thickTop="1" thickBot="1" x14ac:dyDescent="0.25">
      <c r="A45" s="268" t="s">
        <v>370</v>
      </c>
      <c r="B45" s="269"/>
      <c r="C45" s="269"/>
      <c r="D45" s="269"/>
      <c r="E45" s="269"/>
      <c r="F45" s="269"/>
      <c r="G45" s="269"/>
      <c r="H45" s="269"/>
      <c r="I45" s="270"/>
      <c r="J45" s="106"/>
    </row>
    <row r="46" spans="1:15" ht="52.5" thickTop="1" x14ac:dyDescent="0.25">
      <c r="A46" s="120" t="s">
        <v>413</v>
      </c>
      <c r="B46" s="27"/>
      <c r="C46" s="27"/>
      <c r="D46" s="27"/>
      <c r="E46" s="27"/>
      <c r="F46" s="27"/>
      <c r="G46" s="27"/>
      <c r="H46" s="27"/>
      <c r="I46" s="27"/>
      <c r="J46" s="121"/>
      <c r="O46" s="170" t="s">
        <v>433</v>
      </c>
    </row>
    <row r="47" spans="1:15" x14ac:dyDescent="0.2">
      <c r="A47" s="100"/>
      <c r="B47" s="168" t="str">
        <f t="shared" ref="B47:I47" si="9">+B$5</f>
        <v>"Non-GHGRP Facility Name"</v>
      </c>
      <c r="C47" s="168" t="str">
        <f t="shared" si="9"/>
        <v>"Non-GHGRP Facility Name"</v>
      </c>
      <c r="D47" s="168" t="str">
        <f t="shared" si="9"/>
        <v>"Non-GHGRP Facility Name"</v>
      </c>
      <c r="E47" s="168" t="str">
        <f t="shared" si="9"/>
        <v>"Non-GHGRP Facility Name"</v>
      </c>
      <c r="F47" s="168" t="str">
        <f t="shared" si="9"/>
        <v>"Non-GHGRP Facility Name"</v>
      </c>
      <c r="G47" s="168" t="str">
        <f t="shared" si="9"/>
        <v>"Non-GHGRP Facility Name"</v>
      </c>
      <c r="H47" s="168" t="str">
        <f t="shared" si="9"/>
        <v>"Non-GHGRP Facility Name"</v>
      </c>
      <c r="I47" s="168" t="str">
        <f t="shared" si="9"/>
        <v>"Non-GHGRP Facility Name"</v>
      </c>
      <c r="J47" s="101" t="s">
        <v>38</v>
      </c>
      <c r="O47" s="171"/>
    </row>
    <row r="48" spans="1:15" ht="49.5" customHeight="1" x14ac:dyDescent="0.2">
      <c r="A48" s="139" t="s">
        <v>301</v>
      </c>
      <c r="B48" s="185"/>
      <c r="C48" s="185"/>
      <c r="D48" s="185"/>
      <c r="E48" s="185"/>
      <c r="F48" s="185"/>
      <c r="G48" s="185"/>
      <c r="H48" s="185"/>
      <c r="I48" s="185"/>
      <c r="J48" s="134" t="s">
        <v>309</v>
      </c>
      <c r="O48" s="171">
        <f>SUM(B48:I48)</f>
        <v>0</v>
      </c>
    </row>
    <row r="49" spans="1:19" ht="63" customHeight="1" x14ac:dyDescent="0.2">
      <c r="A49" s="124" t="s">
        <v>302</v>
      </c>
      <c r="B49" s="186">
        <v>1.2350000000000001</v>
      </c>
      <c r="C49" s="186">
        <v>1.2350000000000001</v>
      </c>
      <c r="D49" s="186">
        <v>1.2350000000000001</v>
      </c>
      <c r="E49" s="186">
        <v>1.2350000000000001</v>
      </c>
      <c r="F49" s="186">
        <v>1.2350000000000001</v>
      </c>
      <c r="G49" s="186">
        <v>1.2350000000000001</v>
      </c>
      <c r="H49" s="186">
        <v>1.2350000000000001</v>
      </c>
      <c r="I49" s="186">
        <v>1.2350000000000001</v>
      </c>
      <c r="J49" s="134" t="s">
        <v>280</v>
      </c>
      <c r="O49" s="173"/>
    </row>
    <row r="50" spans="1:19" ht="39" customHeight="1" x14ac:dyDescent="0.2">
      <c r="A50" s="124" t="s">
        <v>303</v>
      </c>
      <c r="B50" s="96">
        <f>B48*B49</f>
        <v>0</v>
      </c>
      <c r="C50" s="96">
        <f t="shared" ref="C50:H50" si="10">C48*C49</f>
        <v>0</v>
      </c>
      <c r="D50" s="96">
        <f t="shared" si="10"/>
        <v>0</v>
      </c>
      <c r="E50" s="96">
        <f t="shared" si="10"/>
        <v>0</v>
      </c>
      <c r="F50" s="96">
        <f t="shared" si="10"/>
        <v>0</v>
      </c>
      <c r="G50" s="96">
        <f t="shared" si="10"/>
        <v>0</v>
      </c>
      <c r="H50" s="96">
        <f t="shared" si="10"/>
        <v>0</v>
      </c>
      <c r="I50" s="96">
        <f>I48*I49</f>
        <v>0</v>
      </c>
      <c r="J50" s="134" t="s">
        <v>385</v>
      </c>
      <c r="O50" s="173"/>
    </row>
    <row r="51" spans="1:19" ht="48.75" customHeight="1" x14ac:dyDescent="0.2">
      <c r="A51" s="124" t="s">
        <v>306</v>
      </c>
      <c r="B51" s="185"/>
      <c r="C51" s="185"/>
      <c r="D51" s="185"/>
      <c r="E51" s="185"/>
      <c r="F51" s="185"/>
      <c r="G51" s="185"/>
      <c r="H51" s="185"/>
      <c r="I51" s="185"/>
      <c r="J51" s="134" t="s">
        <v>310</v>
      </c>
      <c r="O51" s="171">
        <f>SUM(B51:I51)</f>
        <v>0</v>
      </c>
    </row>
    <row r="52" spans="1:19" ht="61.5" customHeight="1" x14ac:dyDescent="0.2">
      <c r="A52" s="124" t="s">
        <v>307</v>
      </c>
      <c r="B52" s="187">
        <v>5.8</v>
      </c>
      <c r="C52" s="187">
        <v>5.8</v>
      </c>
      <c r="D52" s="187">
        <v>5.8</v>
      </c>
      <c r="E52" s="187">
        <v>5.8</v>
      </c>
      <c r="F52" s="187">
        <v>5.8</v>
      </c>
      <c r="G52" s="187">
        <v>5.8</v>
      </c>
      <c r="H52" s="187">
        <v>5.8</v>
      </c>
      <c r="I52" s="187">
        <v>5.8</v>
      </c>
      <c r="J52" s="134" t="s">
        <v>281</v>
      </c>
      <c r="O52" s="173"/>
    </row>
    <row r="53" spans="1:19" ht="39.75" customHeight="1" x14ac:dyDescent="0.2">
      <c r="A53" s="124" t="s">
        <v>308</v>
      </c>
      <c r="B53" s="96">
        <f>B51*B52</f>
        <v>0</v>
      </c>
      <c r="C53" s="96">
        <f t="shared" ref="C53:I53" si="11">C51*C52</f>
        <v>0</v>
      </c>
      <c r="D53" s="96">
        <f t="shared" si="11"/>
        <v>0</v>
      </c>
      <c r="E53" s="96">
        <f t="shared" si="11"/>
        <v>0</v>
      </c>
      <c r="F53" s="96">
        <f t="shared" si="11"/>
        <v>0</v>
      </c>
      <c r="G53" s="96">
        <f t="shared" si="11"/>
        <v>0</v>
      </c>
      <c r="H53" s="96">
        <f t="shared" si="11"/>
        <v>0</v>
      </c>
      <c r="I53" s="96">
        <f t="shared" si="11"/>
        <v>0</v>
      </c>
      <c r="J53" s="134" t="s">
        <v>386</v>
      </c>
      <c r="O53" s="171">
        <f>SUM(B53:I53)</f>
        <v>0</v>
      </c>
    </row>
    <row r="54" spans="1:19" ht="62.25" customHeight="1" x14ac:dyDescent="0.2">
      <c r="A54" s="124" t="s">
        <v>40</v>
      </c>
      <c r="B54" s="102" t="str">
        <f>IFERROR(B50/(B50+B53),"Needs Data")</f>
        <v>Needs Data</v>
      </c>
      <c r="C54" s="102" t="str">
        <f t="shared" ref="C54:I54" si="12">IFERROR(C50/(C50+C53),"Needs Data")</f>
        <v>Needs Data</v>
      </c>
      <c r="D54" s="102" t="str">
        <f t="shared" si="12"/>
        <v>Needs Data</v>
      </c>
      <c r="E54" s="102" t="str">
        <f t="shared" si="12"/>
        <v>Needs Data</v>
      </c>
      <c r="F54" s="102" t="str">
        <f t="shared" si="12"/>
        <v>Needs Data</v>
      </c>
      <c r="G54" s="102" t="str">
        <f t="shared" si="12"/>
        <v>Needs Data</v>
      </c>
      <c r="H54" s="102" t="str">
        <f t="shared" si="12"/>
        <v>Needs Data</v>
      </c>
      <c r="I54" s="102" t="str">
        <f t="shared" si="12"/>
        <v>Needs Data</v>
      </c>
      <c r="J54" s="134" t="s">
        <v>387</v>
      </c>
      <c r="O54" s="173"/>
    </row>
    <row r="55" spans="1:19" ht="38.25" x14ac:dyDescent="0.2">
      <c r="A55" s="124" t="s">
        <v>41</v>
      </c>
      <c r="B55" s="103" t="str">
        <f>IFERROR(B43*B54,"Needs Data")</f>
        <v>Needs Data</v>
      </c>
      <c r="C55" s="103" t="str">
        <f t="shared" ref="C55:I55" si="13">IFERROR(C43*C54,"Needs Data")</f>
        <v>Needs Data</v>
      </c>
      <c r="D55" s="103" t="str">
        <f t="shared" si="13"/>
        <v>Needs Data</v>
      </c>
      <c r="E55" s="103" t="str">
        <f t="shared" si="13"/>
        <v>Needs Data</v>
      </c>
      <c r="F55" s="103" t="str">
        <f t="shared" si="13"/>
        <v>Needs Data</v>
      </c>
      <c r="G55" s="103" t="str">
        <f t="shared" si="13"/>
        <v>Needs Data</v>
      </c>
      <c r="H55" s="103" t="str">
        <f t="shared" si="13"/>
        <v>Needs Data</v>
      </c>
      <c r="I55" s="103" t="str">
        <f t="shared" si="13"/>
        <v>Needs Data</v>
      </c>
      <c r="J55" s="134" t="s">
        <v>388</v>
      </c>
      <c r="O55" s="171">
        <f>SUM(B55:I55)</f>
        <v>0</v>
      </c>
    </row>
    <row r="56" spans="1:19" ht="39" thickBot="1" x14ac:dyDescent="0.25">
      <c r="A56" s="128" t="s">
        <v>65</v>
      </c>
      <c r="B56" s="255">
        <f>SUM(B55:I55)</f>
        <v>0</v>
      </c>
      <c r="C56" s="256"/>
      <c r="D56" s="256"/>
      <c r="E56" s="256"/>
      <c r="F56" s="256"/>
      <c r="G56" s="256"/>
      <c r="H56" s="256"/>
      <c r="I56" s="256"/>
      <c r="J56" s="108" t="s">
        <v>389</v>
      </c>
      <c r="O56" s="172" t="str">
        <f>IF(O55=B56,"CORRECT","ERROR")</f>
        <v>CORRECT</v>
      </c>
      <c r="P56" s="241" t="s">
        <v>424</v>
      </c>
      <c r="Q56" s="241"/>
      <c r="R56" s="241"/>
      <c r="S56" s="242"/>
    </row>
    <row r="57" spans="1:19" ht="14.25" thickTop="1" thickBot="1" x14ac:dyDescent="0.25">
      <c r="A57" s="116"/>
      <c r="B57" s="138"/>
      <c r="C57" s="138"/>
      <c r="D57" s="138"/>
      <c r="E57" s="138"/>
      <c r="F57" s="138"/>
      <c r="G57" s="138"/>
      <c r="H57" s="138"/>
      <c r="I57" s="138"/>
      <c r="J57" s="118"/>
    </row>
    <row r="58" spans="1:19" ht="21.75" thickTop="1" thickBot="1" x14ac:dyDescent="0.25">
      <c r="A58" s="257" t="s">
        <v>371</v>
      </c>
      <c r="B58" s="258"/>
      <c r="C58" s="258"/>
      <c r="D58" s="258"/>
      <c r="E58" s="258"/>
      <c r="F58" s="258"/>
      <c r="G58" s="258"/>
      <c r="H58" s="258"/>
      <c r="I58" s="259"/>
      <c r="J58" s="104"/>
      <c r="K58" s="105"/>
    </row>
    <row r="59" spans="1:19" ht="39.75" thickTop="1" x14ac:dyDescent="0.25">
      <c r="A59" s="120" t="s">
        <v>417</v>
      </c>
      <c r="B59" s="27"/>
      <c r="C59" s="27"/>
      <c r="D59" s="27"/>
      <c r="E59" s="27"/>
      <c r="F59" s="27"/>
      <c r="G59" s="27"/>
      <c r="H59" s="27"/>
      <c r="I59" s="27"/>
      <c r="J59" s="27"/>
      <c r="K59" s="132"/>
      <c r="O59" s="170" t="s">
        <v>434</v>
      </c>
    </row>
    <row r="60" spans="1:19" x14ac:dyDescent="0.2">
      <c r="A60" s="100"/>
      <c r="B60" s="168" t="str">
        <f t="shared" ref="B60:I60" si="14">+B$5</f>
        <v>"Non-GHGRP Facility Name"</v>
      </c>
      <c r="C60" s="168" t="str">
        <f t="shared" si="14"/>
        <v>"Non-GHGRP Facility Name"</v>
      </c>
      <c r="D60" s="168" t="str">
        <f t="shared" si="14"/>
        <v>"Non-GHGRP Facility Name"</v>
      </c>
      <c r="E60" s="168" t="str">
        <f t="shared" si="14"/>
        <v>"Non-GHGRP Facility Name"</v>
      </c>
      <c r="F60" s="168" t="str">
        <f t="shared" si="14"/>
        <v>"Non-GHGRP Facility Name"</v>
      </c>
      <c r="G60" s="168" t="str">
        <f t="shared" si="14"/>
        <v>"Non-GHGRP Facility Name"</v>
      </c>
      <c r="H60" s="168" t="str">
        <f t="shared" si="14"/>
        <v>"Non-GHGRP Facility Name"</v>
      </c>
      <c r="I60" s="168" t="str">
        <f t="shared" si="14"/>
        <v>"Non-GHGRP Facility Name"</v>
      </c>
      <c r="J60" s="280" t="s">
        <v>38</v>
      </c>
      <c r="K60" s="281"/>
      <c r="O60" s="171"/>
    </row>
    <row r="61" spans="1:19" ht="27" customHeight="1" x14ac:dyDescent="0.2">
      <c r="A61" s="124" t="s">
        <v>42</v>
      </c>
      <c r="B61" s="188">
        <v>0.83299999999999996</v>
      </c>
      <c r="C61" s="188">
        <v>0.83299999999999996</v>
      </c>
      <c r="D61" s="188">
        <v>0.83299999999999996</v>
      </c>
      <c r="E61" s="188">
        <v>0.83299999999999996</v>
      </c>
      <c r="F61" s="188">
        <v>0.83299999999999996</v>
      </c>
      <c r="G61" s="188">
        <v>0.83299999999999996</v>
      </c>
      <c r="H61" s="188">
        <v>0.83299999999999996</v>
      </c>
      <c r="I61" s="188">
        <v>0.83299999999999996</v>
      </c>
      <c r="J61" s="282" t="s">
        <v>279</v>
      </c>
      <c r="K61" s="283"/>
      <c r="O61" s="173"/>
    </row>
    <row r="62" spans="1:19" ht="30" customHeight="1" x14ac:dyDescent="0.2">
      <c r="A62" s="124" t="s">
        <v>318</v>
      </c>
      <c r="B62" s="96">
        <f>B48</f>
        <v>0</v>
      </c>
      <c r="C62" s="96">
        <f t="shared" ref="C62:I62" si="15">C48</f>
        <v>0</v>
      </c>
      <c r="D62" s="96">
        <f t="shared" si="15"/>
        <v>0</v>
      </c>
      <c r="E62" s="96">
        <f t="shared" si="15"/>
        <v>0</v>
      </c>
      <c r="F62" s="96">
        <f t="shared" si="15"/>
        <v>0</v>
      </c>
      <c r="G62" s="96">
        <f t="shared" si="15"/>
        <v>0</v>
      </c>
      <c r="H62" s="96">
        <f t="shared" si="15"/>
        <v>0</v>
      </c>
      <c r="I62" s="96">
        <f t="shared" si="15"/>
        <v>0</v>
      </c>
      <c r="J62" s="249" t="s">
        <v>311</v>
      </c>
      <c r="K62" s="250"/>
      <c r="O62" s="171">
        <f>SUM(B62:I62)</f>
        <v>0</v>
      </c>
    </row>
    <row r="63" spans="1:19" ht="13.5" thickBot="1" x14ac:dyDescent="0.25">
      <c r="A63" s="124" t="s">
        <v>319</v>
      </c>
      <c r="B63" s="96">
        <f>B62*B61</f>
        <v>0</v>
      </c>
      <c r="C63" s="96">
        <f t="shared" ref="C63:I63" si="16">C62*C61</f>
        <v>0</v>
      </c>
      <c r="D63" s="96">
        <f t="shared" si="16"/>
        <v>0</v>
      </c>
      <c r="E63" s="96">
        <f t="shared" si="16"/>
        <v>0</v>
      </c>
      <c r="F63" s="96">
        <f t="shared" si="16"/>
        <v>0</v>
      </c>
      <c r="G63" s="96">
        <f t="shared" si="16"/>
        <v>0</v>
      </c>
      <c r="H63" s="96">
        <f t="shared" si="16"/>
        <v>0</v>
      </c>
      <c r="I63" s="96">
        <f t="shared" si="16"/>
        <v>0</v>
      </c>
      <c r="J63" s="249" t="s">
        <v>390</v>
      </c>
      <c r="K63" s="250"/>
      <c r="O63" s="171">
        <f>SUM(B63:I63)</f>
        <v>0</v>
      </c>
    </row>
    <row r="64" spans="1:19" ht="29.25" customHeight="1" thickTop="1" thickBot="1" x14ac:dyDescent="0.25">
      <c r="A64" s="128" t="s">
        <v>320</v>
      </c>
      <c r="B64" s="255">
        <f>SUM(B63:I63)</f>
        <v>0</v>
      </c>
      <c r="C64" s="256"/>
      <c r="D64" s="256"/>
      <c r="E64" s="256"/>
      <c r="F64" s="256"/>
      <c r="G64" s="256"/>
      <c r="H64" s="256"/>
      <c r="I64" s="256"/>
      <c r="J64" s="251" t="s">
        <v>391</v>
      </c>
      <c r="K64" s="252"/>
      <c r="O64" s="174" t="str">
        <f>IF(O63=B64,"CORRECT","ERROR")</f>
        <v>CORRECT</v>
      </c>
      <c r="P64" s="243" t="s">
        <v>426</v>
      </c>
      <c r="Q64" s="243"/>
      <c r="R64" s="243"/>
      <c r="S64" s="244"/>
    </row>
    <row r="65" spans="1:19" ht="14.25" thickTop="1" thickBot="1" x14ac:dyDescent="0.25">
      <c r="A65" s="116"/>
      <c r="B65" s="138"/>
      <c r="C65" s="138"/>
      <c r="D65" s="138"/>
      <c r="E65" s="138"/>
      <c r="F65" s="138"/>
      <c r="G65" s="138"/>
      <c r="H65" s="138"/>
      <c r="I65" s="138"/>
      <c r="J65" s="118"/>
      <c r="K65" s="118"/>
    </row>
    <row r="66" spans="1:19" ht="21.75" thickTop="1" thickBot="1" x14ac:dyDescent="0.35">
      <c r="A66" s="260" t="s">
        <v>372</v>
      </c>
      <c r="B66" s="261"/>
      <c r="C66" s="261"/>
      <c r="D66" s="261"/>
      <c r="E66" s="261"/>
      <c r="F66" s="261"/>
      <c r="G66" s="261"/>
      <c r="H66" s="261"/>
      <c r="I66" s="262"/>
      <c r="J66" s="106"/>
    </row>
    <row r="67" spans="1:19" ht="52.5" thickTop="1" x14ac:dyDescent="0.25">
      <c r="A67" s="120" t="s">
        <v>418</v>
      </c>
      <c r="B67" s="27"/>
      <c r="C67" s="27"/>
      <c r="D67" s="27"/>
      <c r="E67" s="27"/>
      <c r="F67" s="27"/>
      <c r="G67" s="27"/>
      <c r="H67" s="27"/>
      <c r="I67" s="27"/>
      <c r="J67" s="121"/>
      <c r="O67" s="170" t="s">
        <v>441</v>
      </c>
    </row>
    <row r="68" spans="1:19" x14ac:dyDescent="0.2">
      <c r="A68" s="107"/>
      <c r="B68" s="168" t="str">
        <f t="shared" ref="B68:I68" si="17">+B$5</f>
        <v>"Non-GHGRP Facility Name"</v>
      </c>
      <c r="C68" s="168" t="str">
        <f t="shared" si="17"/>
        <v>"Non-GHGRP Facility Name"</v>
      </c>
      <c r="D68" s="168" t="str">
        <f t="shared" si="17"/>
        <v>"Non-GHGRP Facility Name"</v>
      </c>
      <c r="E68" s="168" t="str">
        <f t="shared" si="17"/>
        <v>"Non-GHGRP Facility Name"</v>
      </c>
      <c r="F68" s="168" t="str">
        <f t="shared" si="17"/>
        <v>"Non-GHGRP Facility Name"</v>
      </c>
      <c r="G68" s="168" t="str">
        <f t="shared" si="17"/>
        <v>"Non-GHGRP Facility Name"</v>
      </c>
      <c r="H68" s="168" t="str">
        <f t="shared" si="17"/>
        <v>"Non-GHGRP Facility Name"</v>
      </c>
      <c r="I68" s="168" t="str">
        <f t="shared" si="17"/>
        <v>"Non-GHGRP Facility Name"</v>
      </c>
      <c r="J68" s="101" t="s">
        <v>47</v>
      </c>
      <c r="K68" s="3"/>
      <c r="O68" s="175"/>
    </row>
    <row r="69" spans="1:19" ht="39" thickBot="1" x14ac:dyDescent="0.25">
      <c r="A69" s="124" t="s">
        <v>284</v>
      </c>
      <c r="B69" s="140" t="str">
        <f>IFERROR(B55/(B63*'Emission Factor References'!$D$11),"Needs Data")</f>
        <v>Needs Data</v>
      </c>
      <c r="C69" s="140" t="str">
        <f>IFERROR(C55/(C63*'Emission Factor References'!$D$11),"Needs Data")</f>
        <v>Needs Data</v>
      </c>
      <c r="D69" s="140" t="str">
        <f>IFERROR(D55/(D63*'Emission Factor References'!$D$11),"Needs Data")</f>
        <v>Needs Data</v>
      </c>
      <c r="E69" s="140" t="str">
        <f>IFERROR(E55/(E63*'Emission Factor References'!$D$11),"Needs Data")</f>
        <v>Needs Data</v>
      </c>
      <c r="F69" s="140" t="str">
        <f>IFERROR(F55/(F63*'Emission Factor References'!$D$11),"Needs Data")</f>
        <v>Needs Data</v>
      </c>
      <c r="G69" s="140" t="str">
        <f>IFERROR(G55/(G63*'Emission Factor References'!$D$11),"Needs Data")</f>
        <v>Needs Data</v>
      </c>
      <c r="H69" s="140" t="str">
        <f>IFERROR(H55/(H63*'Emission Factor References'!$D$11),"Needs Data")</f>
        <v>Needs Data</v>
      </c>
      <c r="I69" s="140" t="str">
        <f>IFERROR(I55/(I63*'Emission Factor References'!$D$11),"Needs Data")</f>
        <v>Needs Data</v>
      </c>
      <c r="J69" s="134" t="s">
        <v>392</v>
      </c>
      <c r="K69" s="3"/>
      <c r="O69" s="171">
        <f>SUM(B69:I69)</f>
        <v>0</v>
      </c>
    </row>
    <row r="70" spans="1:19" ht="39.75" customHeight="1" thickTop="1" thickBot="1" x14ac:dyDescent="0.25">
      <c r="A70" s="126" t="s">
        <v>285</v>
      </c>
      <c r="B70" s="253" t="str">
        <f>IFERROR(B56/(B64*'Emission Factor References'!$D$11),"Needs Data")</f>
        <v>Needs Data</v>
      </c>
      <c r="C70" s="254"/>
      <c r="D70" s="254"/>
      <c r="E70" s="254"/>
      <c r="F70" s="254"/>
      <c r="G70" s="254"/>
      <c r="H70" s="254"/>
      <c r="I70" s="254"/>
      <c r="J70" s="108" t="s">
        <v>393</v>
      </c>
      <c r="K70" s="3"/>
      <c r="O70" s="174" t="e">
        <f>IF(SUM(B55:I55)/(O63*'Emission Factor References'!$D$30)=B70,"CORRECT","ERROR")</f>
        <v>#DIV/0!</v>
      </c>
      <c r="P70" s="243" t="s">
        <v>427</v>
      </c>
      <c r="Q70" s="243"/>
      <c r="R70" s="243"/>
      <c r="S70" s="244"/>
    </row>
    <row r="71" spans="1:19" ht="15.75" thickTop="1" x14ac:dyDescent="0.25">
      <c r="J71"/>
      <c r="K71" s="44"/>
      <c r="L71"/>
      <c r="M71"/>
      <c r="N71"/>
    </row>
    <row r="72" spans="1:19" ht="15" x14ac:dyDescent="0.25">
      <c r="J72"/>
      <c r="K72"/>
      <c r="L72"/>
      <c r="M72"/>
      <c r="N72"/>
    </row>
    <row r="73" spans="1:19" ht="15" x14ac:dyDescent="0.25">
      <c r="J73"/>
      <c r="K73"/>
      <c r="L73"/>
      <c r="M73"/>
      <c r="N73"/>
    </row>
  </sheetData>
  <sheetProtection algorithmName="SHA-512" hashValue="mMtipACtBsGL2ieHm3MI4+APRiMEC2BaxoK2QkzNFB85VhghRlD6bEiMV55sGiRA3GTVghK18QgKFuy9SxP0bQ==" saltValue="CB/29PqXHLoH0v5tFHhaxg==" spinCount="100000" sheet="1" objects="1" scenarios="1"/>
  <mergeCells count="22">
    <mergeCell ref="J63:K63"/>
    <mergeCell ref="A58:I58"/>
    <mergeCell ref="B56:I56"/>
    <mergeCell ref="J60:K60"/>
    <mergeCell ref="J61:K61"/>
    <mergeCell ref="J62:K62"/>
    <mergeCell ref="B1:E1"/>
    <mergeCell ref="P56:S56"/>
    <mergeCell ref="P64:S64"/>
    <mergeCell ref="P70:S70"/>
    <mergeCell ref="A66:I66"/>
    <mergeCell ref="A2:I2"/>
    <mergeCell ref="A20:I20"/>
    <mergeCell ref="A30:I30"/>
    <mergeCell ref="A40:I40"/>
    <mergeCell ref="A45:I45"/>
    <mergeCell ref="B70:I70"/>
    <mergeCell ref="B64:I64"/>
    <mergeCell ref="J64:K64"/>
    <mergeCell ref="B4:I4"/>
    <mergeCell ref="B22:I22"/>
    <mergeCell ref="B32:I3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854A-F2CF-4C11-B33C-586AF778C454}">
  <sheetPr>
    <tabColor theme="9" tint="0.59999389629810485"/>
  </sheetPr>
  <dimension ref="B14:S14"/>
  <sheetViews>
    <sheetView workbookViewId="0">
      <selection activeCell="A2" sqref="A2"/>
    </sheetView>
  </sheetViews>
  <sheetFormatPr defaultRowHeight="15" x14ac:dyDescent="0.25"/>
  <sheetData>
    <row r="14" spans="2:19" ht="28.5" x14ac:dyDescent="0.45">
      <c r="B14" s="147" t="s">
        <v>394</v>
      </c>
      <c r="C14" s="148"/>
      <c r="D14" s="148"/>
      <c r="E14" s="148"/>
      <c r="F14" s="148"/>
      <c r="G14" s="148"/>
      <c r="H14" s="148"/>
      <c r="I14" s="148"/>
      <c r="J14" s="148"/>
      <c r="K14" s="148"/>
      <c r="L14" s="148"/>
      <c r="M14" s="148"/>
      <c r="N14" s="148"/>
      <c r="O14" s="148"/>
      <c r="P14" s="148"/>
      <c r="Q14" s="148"/>
      <c r="R14" s="148"/>
      <c r="S14" s="148"/>
    </row>
  </sheetData>
  <sheetProtection algorithmName="SHA-512" hashValue="KgnCXoVRPK+lIwVPRPaRRv5OYMJnfKT70dSyBO+NB6xvlKcRzI1dhMnVcLhOl0gRCZkt6sV3wFR4oVHs/Oh8Aw==" saltValue="dg5HAtLNBrFlLT7jI2J7A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4C34-5800-44E5-96EF-88A767738F44}">
  <sheetPr>
    <tabColor theme="9" tint="0.59999389629810485"/>
  </sheetPr>
  <dimension ref="A1:N14"/>
  <sheetViews>
    <sheetView zoomScale="90" zoomScaleNormal="90" workbookViewId="0">
      <selection activeCell="B12" sqref="B12"/>
    </sheetView>
  </sheetViews>
  <sheetFormatPr defaultColWidth="8.5703125" defaultRowHeight="12.75" x14ac:dyDescent="0.2"/>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4" ht="13.5" thickBot="1" x14ac:dyDescent="0.25"/>
    <row r="2" spans="1:14" ht="37.5" customHeight="1" thickTop="1" thickBot="1" x14ac:dyDescent="0.25">
      <c r="A2" s="290" t="s">
        <v>435</v>
      </c>
      <c r="B2" s="291"/>
      <c r="C2" s="291"/>
      <c r="D2" s="291"/>
      <c r="E2" s="291"/>
      <c r="F2" s="291"/>
      <c r="G2" s="292"/>
      <c r="H2" s="149"/>
      <c r="I2" s="149"/>
    </row>
    <row r="3" spans="1:14" ht="30" customHeight="1" thickTop="1" x14ac:dyDescent="0.2">
      <c r="A3" s="293" t="s">
        <v>331</v>
      </c>
      <c r="B3" s="294"/>
      <c r="C3" s="294"/>
      <c r="D3" s="294"/>
      <c r="E3" s="294"/>
      <c r="F3" s="294"/>
      <c r="G3" s="295"/>
    </row>
    <row r="4" spans="1:14" ht="12.6" customHeight="1" x14ac:dyDescent="0.2">
      <c r="A4" s="150" t="s">
        <v>50</v>
      </c>
      <c r="B4" s="151" t="s">
        <v>51</v>
      </c>
      <c r="C4" s="296" t="s">
        <v>38</v>
      </c>
      <c r="D4" s="297"/>
      <c r="E4" s="297"/>
      <c r="F4" s="297"/>
      <c r="G4" s="298"/>
    </row>
    <row r="5" spans="1:14" ht="30" customHeight="1" x14ac:dyDescent="0.2">
      <c r="A5" s="124" t="s">
        <v>288</v>
      </c>
      <c r="B5" s="152">
        <f>SUM('G&amp;B GHGRP Facilities'!B31:I31,'G&amp;B Non-GHGRP Facilities'!B43:I43)</f>
        <v>0</v>
      </c>
      <c r="C5" s="284" t="s">
        <v>294</v>
      </c>
      <c r="D5" s="285"/>
      <c r="E5" s="285"/>
      <c r="F5" s="285"/>
      <c r="G5" s="286"/>
    </row>
    <row r="6" spans="1:14" ht="30" customHeight="1" x14ac:dyDescent="0.2">
      <c r="A6" s="124" t="s">
        <v>304</v>
      </c>
      <c r="B6" s="152">
        <f>SUM('G&amp;B GHGRP Facilities'!B36:I36,'G&amp;B Non-GHGRP Facilities'!B48:I48)</f>
        <v>0</v>
      </c>
      <c r="C6" s="284" t="s">
        <v>295</v>
      </c>
      <c r="D6" s="285"/>
      <c r="E6" s="285"/>
      <c r="F6" s="285"/>
      <c r="G6" s="286"/>
    </row>
    <row r="7" spans="1:14" ht="30" customHeight="1" x14ac:dyDescent="0.25">
      <c r="A7" s="124" t="s">
        <v>305</v>
      </c>
      <c r="B7" s="154" t="str">
        <f>IFERROR(SUM(SUMPRODUCT('G&amp;B GHGRP Facilities'!B36:I36,'G&amp;B GHGRP Facilities'!B37:I37),SUMPRODUCT('G&amp;B Non-GHGRP Facilities'!B48:I48,'G&amp;B Non-GHGRP Facilities'!B49:I49))/SUM('G&amp;B GHGRP Facilities'!B36:I36,'G&amp;B Non-GHGRP Facilities'!B48:I48),"Needs Data")</f>
        <v>Needs Data</v>
      </c>
      <c r="C7" s="284" t="s">
        <v>296</v>
      </c>
      <c r="D7" s="285"/>
      <c r="E7" s="285"/>
      <c r="F7" s="285"/>
      <c r="G7" s="286"/>
      <c r="K7"/>
      <c r="L7"/>
      <c r="M7"/>
      <c r="N7"/>
    </row>
    <row r="8" spans="1:14" ht="30" customHeight="1" x14ac:dyDescent="0.2">
      <c r="A8" s="124" t="s">
        <v>289</v>
      </c>
      <c r="B8" s="153" t="str">
        <f>IFERROR(SUM(SUMPRODUCT('G&amp;B GHGRP Facilities'!B49:I49,'G&amp;B GHGRP Facilities'!B50:I50),SUMPRODUCT('G&amp;B Non-GHGRP Facilities'!B61:I61,'G&amp;B Non-GHGRP Facilities'!B62:I62))/SUM('G&amp;B GHGRP Facilities'!B50:I50,'G&amp;B Non-GHGRP Facilities'!B62:I62),"Needs Data")</f>
        <v>Needs Data</v>
      </c>
      <c r="C8" s="284" t="s">
        <v>297</v>
      </c>
      <c r="D8" s="285"/>
      <c r="E8" s="285"/>
      <c r="F8" s="285"/>
      <c r="G8" s="286"/>
    </row>
    <row r="9" spans="1:14" ht="30" customHeight="1" x14ac:dyDescent="0.2">
      <c r="A9" s="124" t="s">
        <v>290</v>
      </c>
      <c r="B9" s="152">
        <f>SUM('G&amp;B GHGRP Facilities'!B39:I39,'G&amp;B Non-GHGRP Facilities'!B51:I51)</f>
        <v>0</v>
      </c>
      <c r="C9" s="284" t="s">
        <v>298</v>
      </c>
      <c r="D9" s="285"/>
      <c r="E9" s="285"/>
      <c r="F9" s="285"/>
      <c r="G9" s="286"/>
    </row>
    <row r="10" spans="1:14" ht="30" customHeight="1" x14ac:dyDescent="0.2">
      <c r="A10" s="124" t="s">
        <v>291</v>
      </c>
      <c r="B10" s="152" t="str">
        <f>IF(SUM('G&amp;B GHGRP Facilities'!B39:I39,'G&amp;B Non-GHGRP Facilities'!B51:I51)=0,"No Liquids",IFERROR(SUM(SUMPRODUCT('G&amp;B GHGRP Facilities'!B38:I38,'G&amp;B GHGRP Facilities'!B39:I39),SUMPRODUCT('G&amp;B Non-GHGRP Facilities'!B50:I50,'G&amp;B Non-GHGRP Facilities'!B51:I51))/SUM('G&amp;B GHGRP Facilities'!B39:I39,'G&amp;B Non-GHGRP Facilities'!B51:I51),"Needs Data"))</f>
        <v>No Liquids</v>
      </c>
      <c r="C10" s="284" t="s">
        <v>322</v>
      </c>
      <c r="D10" s="285"/>
      <c r="E10" s="285"/>
      <c r="F10" s="285"/>
      <c r="G10" s="286"/>
    </row>
    <row r="11" spans="1:14" s="1" customFormat="1" ht="54" customHeight="1" x14ac:dyDescent="0.2">
      <c r="A11" s="124" t="s">
        <v>292</v>
      </c>
      <c r="B11" s="155" t="str">
        <f>IFERROR((B6*B7)/(B6*B7+IFERROR(B9*B10,0)),"Needs Data")</f>
        <v>Needs Data</v>
      </c>
      <c r="C11" s="284" t="s">
        <v>333</v>
      </c>
      <c r="D11" s="285"/>
      <c r="E11" s="285"/>
      <c r="F11" s="285"/>
      <c r="G11" s="286"/>
    </row>
    <row r="12" spans="1:14" ht="30" customHeight="1" thickBot="1" x14ac:dyDescent="0.25">
      <c r="A12" s="126" t="s">
        <v>293</v>
      </c>
      <c r="B12" s="141" t="str">
        <f>IFERROR(SUM('G&amp;B GHGRP Facilities'!B44:I44,'G&amp;B Non-GHGRP Facilities'!B56:I56)/(SUM('G&amp;B GHGRP Facilities'!B52:I52,'G&amp;B Non-GHGRP Facilities'!B64:I64)*'Emission Factor References'!$D$11),"Needs Data")</f>
        <v>Needs Data</v>
      </c>
      <c r="C12" s="287" t="s">
        <v>299</v>
      </c>
      <c r="D12" s="288"/>
      <c r="E12" s="288"/>
      <c r="F12" s="288"/>
      <c r="G12" s="289"/>
    </row>
    <row r="13" spans="1:14" ht="13.5" thickTop="1" x14ac:dyDescent="0.2"/>
    <row r="14" spans="1:14" x14ac:dyDescent="0.2">
      <c r="A14" s="109"/>
    </row>
  </sheetData>
  <sheetProtection algorithmName="SHA-512" hashValue="RTDJJKLiptMbKxK8RawR2OLxn0ZraAa6WljOc6+l299x3PM7W4j7F+tLmbN8a4cnoQHBMrkgw094lqC251skjQ==" saltValue="ZBsZeKci6oEdtayZKLptOw==" spinCount="100000" sheet="1" objects="1" scenarios="1"/>
  <mergeCells count="11">
    <mergeCell ref="C7:G7"/>
    <mergeCell ref="A2:G2"/>
    <mergeCell ref="A3:G3"/>
    <mergeCell ref="C4:G4"/>
    <mergeCell ref="C5:G5"/>
    <mergeCell ref="C6:G6"/>
    <mergeCell ref="C8:G8"/>
    <mergeCell ref="C9:G9"/>
    <mergeCell ref="C10:G10"/>
    <mergeCell ref="C11:G11"/>
    <mergeCell ref="C12:G1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4C42-AC93-470A-AFF7-0F7DE3ADA390}">
  <sheetPr>
    <tabColor theme="7" tint="0.39997558519241921"/>
  </sheetPr>
  <dimension ref="B14:U14"/>
  <sheetViews>
    <sheetView zoomScale="80" zoomScaleNormal="80" workbookViewId="0">
      <selection activeCell="A2" sqref="A2"/>
    </sheetView>
  </sheetViews>
  <sheetFormatPr defaultRowHeight="15" x14ac:dyDescent="0.25"/>
  <sheetData>
    <row r="14" spans="2:21" ht="28.5" x14ac:dyDescent="0.45">
      <c r="B14" s="54" t="s">
        <v>334</v>
      </c>
      <c r="C14" s="55"/>
      <c r="D14" s="55"/>
      <c r="E14" s="55"/>
      <c r="F14" s="55"/>
      <c r="G14" s="55"/>
      <c r="H14" s="55"/>
      <c r="I14" s="55"/>
      <c r="J14" s="55"/>
      <c r="K14" s="55"/>
      <c r="L14" s="55"/>
      <c r="M14" s="55"/>
      <c r="N14" s="55"/>
      <c r="O14" s="55"/>
      <c r="P14" s="55"/>
      <c r="Q14" s="55"/>
      <c r="R14" s="55"/>
      <c r="S14" s="55"/>
      <c r="T14" s="55"/>
      <c r="U14" s="55"/>
    </row>
  </sheetData>
  <sheetProtection algorithmName="SHA-512" hashValue="wQRAa6VW5ep2J6mDvSt8dveoGwcYyKt6EEXQvgG9ZsxycYE5C8ml+ZjVNHCZs5xjiH2ZMwcAfRzD2zIRK/ejEQ==" saltValue="hZWuTiVmx1Y4NBVk2a1UQ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13FE-6916-4569-A408-EBFB336F9368}">
  <sheetPr>
    <tabColor theme="7" tint="0.39997558519241921"/>
  </sheetPr>
  <dimension ref="A1:L46"/>
  <sheetViews>
    <sheetView zoomScaleNormal="100" workbookViewId="0">
      <selection activeCell="H5" sqref="H5"/>
    </sheetView>
  </sheetViews>
  <sheetFormatPr defaultColWidth="8.5703125" defaultRowHeight="12.75" x14ac:dyDescent="0.2"/>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20.85546875" style="3" customWidth="1"/>
    <col min="9" max="9" width="17.42578125" style="3" customWidth="1"/>
    <col min="10" max="11" width="8.5703125" style="3"/>
    <col min="12" max="12" width="11.85546875" style="3" customWidth="1"/>
    <col min="13" max="16384" width="8.5703125" style="3"/>
  </cols>
  <sheetData>
    <row r="1" spans="1:12" ht="13.5" thickBot="1" x14ac:dyDescent="0.25">
      <c r="A1" s="49"/>
    </row>
    <row r="2" spans="1:12" ht="60.75" customHeight="1" thickTop="1" thickBot="1" x14ac:dyDescent="0.3">
      <c r="A2" s="299" t="s">
        <v>360</v>
      </c>
      <c r="B2" s="300"/>
      <c r="C2" s="300"/>
      <c r="D2" s="300"/>
      <c r="E2" s="300"/>
      <c r="F2" s="301"/>
      <c r="H2" s="197" t="s">
        <v>461</v>
      </c>
      <c r="I2" s="198"/>
      <c r="J2" s="198"/>
      <c r="K2" s="198"/>
      <c r="L2" s="199"/>
    </row>
    <row r="3" spans="1:12" ht="15.75" customHeight="1" thickTop="1" x14ac:dyDescent="0.25">
      <c r="A3" s="224"/>
      <c r="B3" s="225"/>
      <c r="C3" s="225"/>
      <c r="D3" s="225"/>
      <c r="E3" s="225"/>
      <c r="F3" s="225"/>
      <c r="H3" s="50"/>
      <c r="I3" s="50"/>
    </row>
    <row r="4" spans="1:12" ht="13.5" thickBot="1" x14ac:dyDescent="0.25">
      <c r="A4" s="4"/>
      <c r="B4" s="4"/>
      <c r="C4" s="4"/>
      <c r="D4" s="4"/>
      <c r="E4" s="4"/>
      <c r="F4" s="4"/>
    </row>
    <row r="5" spans="1:12" ht="16.5" customHeight="1" thickTop="1" x14ac:dyDescent="0.25">
      <c r="A5" s="302" t="s">
        <v>287</v>
      </c>
      <c r="B5" s="303"/>
      <c r="C5" s="303"/>
      <c r="D5" s="303"/>
      <c r="E5" s="303"/>
      <c r="F5" s="304"/>
      <c r="H5"/>
      <c r="I5"/>
      <c r="J5"/>
      <c r="K5"/>
      <c r="L5"/>
    </row>
    <row r="6" spans="1:12" ht="12.6" customHeight="1" x14ac:dyDescent="0.25">
      <c r="A6" s="305" t="s">
        <v>473</v>
      </c>
      <c r="B6" s="306"/>
      <c r="C6" s="306"/>
      <c r="D6" s="306"/>
      <c r="E6" s="306"/>
      <c r="F6" s="307"/>
      <c r="H6"/>
      <c r="I6"/>
      <c r="J6"/>
      <c r="K6"/>
      <c r="L6"/>
    </row>
    <row r="7" spans="1:12" ht="15" x14ac:dyDescent="0.25">
      <c r="A7" s="209"/>
      <c r="B7" s="210"/>
      <c r="C7" s="210"/>
      <c r="D7" s="210"/>
      <c r="E7" s="210"/>
      <c r="F7" s="211"/>
      <c r="H7"/>
      <c r="I7"/>
      <c r="J7"/>
      <c r="K7"/>
      <c r="L7"/>
    </row>
    <row r="8" spans="1:12" ht="15" x14ac:dyDescent="0.25">
      <c r="A8" s="209"/>
      <c r="B8" s="210"/>
      <c r="C8" s="210"/>
      <c r="D8" s="210"/>
      <c r="E8" s="210"/>
      <c r="F8" s="211"/>
      <c r="H8"/>
      <c r="I8"/>
      <c r="J8"/>
      <c r="K8"/>
      <c r="L8"/>
    </row>
    <row r="9" spans="1:12" x14ac:dyDescent="0.2">
      <c r="A9" s="209"/>
      <c r="B9" s="210"/>
      <c r="C9" s="210"/>
      <c r="D9" s="210"/>
      <c r="E9" s="210"/>
      <c r="F9" s="211"/>
    </row>
    <row r="10" spans="1:12" x14ac:dyDescent="0.2">
      <c r="A10" s="209"/>
      <c r="B10" s="210"/>
      <c r="C10" s="210"/>
      <c r="D10" s="210"/>
      <c r="E10" s="210"/>
      <c r="F10" s="211"/>
    </row>
    <row r="11" spans="1:12" x14ac:dyDescent="0.2">
      <c r="A11" s="209"/>
      <c r="B11" s="210"/>
      <c r="C11" s="210"/>
      <c r="D11" s="210"/>
      <c r="E11" s="210"/>
      <c r="F11" s="211"/>
    </row>
    <row r="12" spans="1:12" x14ac:dyDescent="0.2">
      <c r="A12" s="209"/>
      <c r="B12" s="210"/>
      <c r="C12" s="210"/>
      <c r="D12" s="210"/>
      <c r="E12" s="210"/>
      <c r="F12" s="211"/>
    </row>
    <row r="13" spans="1:12" x14ac:dyDescent="0.2">
      <c r="A13" s="209"/>
      <c r="B13" s="210"/>
      <c r="C13" s="210"/>
      <c r="D13" s="210"/>
      <c r="E13" s="210"/>
      <c r="F13" s="211"/>
    </row>
    <row r="14" spans="1:12" x14ac:dyDescent="0.2">
      <c r="A14" s="209"/>
      <c r="B14" s="210"/>
      <c r="C14" s="210"/>
      <c r="D14" s="210"/>
      <c r="E14" s="210"/>
      <c r="F14" s="211"/>
    </row>
    <row r="15" spans="1:12" x14ac:dyDescent="0.2">
      <c r="A15" s="209"/>
      <c r="B15" s="210"/>
      <c r="C15" s="210"/>
      <c r="D15" s="210"/>
      <c r="E15" s="210"/>
      <c r="F15" s="211"/>
    </row>
    <row r="16" spans="1:12" x14ac:dyDescent="0.2">
      <c r="A16" s="209"/>
      <c r="B16" s="210"/>
      <c r="C16" s="210"/>
      <c r="D16" s="210"/>
      <c r="E16" s="210"/>
      <c r="F16" s="211"/>
    </row>
    <row r="17" spans="1:6" x14ac:dyDescent="0.2">
      <c r="A17" s="209"/>
      <c r="B17" s="210"/>
      <c r="C17" s="210"/>
      <c r="D17" s="210"/>
      <c r="E17" s="210"/>
      <c r="F17" s="211"/>
    </row>
    <row r="18" spans="1:6" x14ac:dyDescent="0.2">
      <c r="A18" s="209"/>
      <c r="B18" s="210"/>
      <c r="C18" s="210"/>
      <c r="D18" s="210"/>
      <c r="E18" s="210"/>
      <c r="F18" s="211"/>
    </row>
    <row r="19" spans="1:6" ht="66" customHeight="1" x14ac:dyDescent="0.2">
      <c r="A19" s="209"/>
      <c r="B19" s="210"/>
      <c r="C19" s="210"/>
      <c r="D19" s="210"/>
      <c r="E19" s="210"/>
      <c r="F19" s="211"/>
    </row>
    <row r="20" spans="1:6" ht="220.5" customHeight="1" thickBot="1" x14ac:dyDescent="0.25">
      <c r="A20" s="212"/>
      <c r="B20" s="213"/>
      <c r="C20" s="213"/>
      <c r="D20" s="213"/>
      <c r="E20" s="213"/>
      <c r="F20" s="214"/>
    </row>
    <row r="21" spans="1:6" ht="29.25" customHeight="1" thickTop="1" x14ac:dyDescent="0.25">
      <c r="A21"/>
      <c r="B21"/>
      <c r="C21"/>
      <c r="D21"/>
      <c r="E21"/>
      <c r="F21"/>
    </row>
    <row r="38" spans="3:4" customFormat="1" ht="15" x14ac:dyDescent="0.25"/>
    <row r="39" spans="3:4" customFormat="1" ht="15" x14ac:dyDescent="0.25"/>
    <row r="40" spans="3:4" customFormat="1" ht="15" x14ac:dyDescent="0.25"/>
    <row r="41" spans="3:4" customFormat="1" ht="15" x14ac:dyDescent="0.25"/>
    <row r="42" spans="3:4" customFormat="1" ht="15" x14ac:dyDescent="0.25"/>
    <row r="45" spans="3:4" x14ac:dyDescent="0.2">
      <c r="C45" s="56"/>
      <c r="D45" s="56"/>
    </row>
    <row r="46" spans="3:4" x14ac:dyDescent="0.2">
      <c r="C46" s="57"/>
      <c r="D46" s="57"/>
    </row>
  </sheetData>
  <sheetProtection algorithmName="SHA-512" hashValue="gTRWlj5Ljk/MT+EEkEoe2vu65YMsjf6D8Ke2wY5SZN6Q0aXc7uaF00rUv4r3E0mFDMusbSGd4YRe/rlfEoBunw==" saltValue="iGarBo20+ytvdFzTvS6M5w=="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83F9-A62B-4211-8698-BB40F15536B0}">
  <sheetPr>
    <tabColor theme="7" tint="0.39997558519241921"/>
  </sheetPr>
  <dimension ref="B1:L43"/>
  <sheetViews>
    <sheetView workbookViewId="0">
      <selection activeCell="A2" sqref="A2"/>
    </sheetView>
  </sheetViews>
  <sheetFormatPr defaultRowHeight="15" x14ac:dyDescent="0.25"/>
  <cols>
    <col min="3" max="3" width="54.140625" customWidth="1"/>
    <col min="4" max="4" width="14.85546875" bestFit="1" customWidth="1"/>
    <col min="5" max="5" width="28.42578125" bestFit="1" customWidth="1"/>
    <col min="6" max="6" width="10.5703125" customWidth="1"/>
    <col min="8" max="8" width="28.42578125" customWidth="1"/>
    <col min="9" max="9" width="25.7109375" customWidth="1"/>
    <col min="10" max="10" width="4.7109375" customWidth="1"/>
    <col min="11" max="11" width="7.85546875" customWidth="1"/>
  </cols>
  <sheetData>
    <row r="1" spans="2:12" ht="15.75" thickBot="1" x14ac:dyDescent="0.3"/>
    <row r="2" spans="2:12" ht="61.5" customHeight="1" thickTop="1" thickBot="1" x14ac:dyDescent="0.3">
      <c r="H2" s="197" t="s">
        <v>461</v>
      </c>
      <c r="I2" s="198"/>
      <c r="J2" s="198"/>
      <c r="K2" s="198"/>
      <c r="L2" s="199"/>
    </row>
    <row r="3" spans="2:12" ht="15.75" thickTop="1" x14ac:dyDescent="0.25"/>
    <row r="6" spans="2:12" ht="21" thickBot="1" x14ac:dyDescent="0.35">
      <c r="B6" s="176" t="s">
        <v>356</v>
      </c>
    </row>
    <row r="7" spans="2:12" ht="16.5" thickTop="1" x14ac:dyDescent="0.25">
      <c r="B7" s="323" t="s">
        <v>357</v>
      </c>
      <c r="C7" s="324"/>
      <c r="D7" s="324"/>
      <c r="E7" s="324"/>
      <c r="F7" s="324"/>
      <c r="G7" s="324"/>
      <c r="H7" s="324"/>
      <c r="I7" s="325"/>
    </row>
    <row r="8" spans="2:12" x14ac:dyDescent="0.25">
      <c r="B8" s="83"/>
      <c r="C8" s="46"/>
      <c r="D8" s="46"/>
      <c r="E8" s="46"/>
      <c r="F8" s="46"/>
      <c r="G8" s="46"/>
      <c r="H8" s="46"/>
      <c r="I8" s="123"/>
    </row>
    <row r="9" spans="2:12" ht="15.75" x14ac:dyDescent="0.25">
      <c r="B9" s="326" t="s">
        <v>317</v>
      </c>
      <c r="C9" s="327"/>
      <c r="D9" s="327"/>
      <c r="E9" s="327"/>
      <c r="F9" s="327"/>
      <c r="G9" s="327"/>
      <c r="H9" s="327"/>
      <c r="I9" s="328"/>
    </row>
    <row r="10" spans="2:12" x14ac:dyDescent="0.25">
      <c r="B10" s="83"/>
      <c r="C10" s="39" t="s">
        <v>314</v>
      </c>
      <c r="D10" s="84" t="s">
        <v>256</v>
      </c>
      <c r="E10" s="84" t="s">
        <v>257</v>
      </c>
      <c r="F10" s="46"/>
      <c r="G10" s="84" t="s">
        <v>278</v>
      </c>
      <c r="H10" s="84"/>
      <c r="I10" s="85"/>
    </row>
    <row r="11" spans="2:12" x14ac:dyDescent="0.25">
      <c r="B11" s="83"/>
      <c r="C11" s="46" t="s">
        <v>343</v>
      </c>
      <c r="D11" s="46">
        <v>1.9199999999999998E-2</v>
      </c>
      <c r="E11" s="46" t="s">
        <v>344</v>
      </c>
      <c r="F11" s="46"/>
      <c r="G11" s="282" t="s">
        <v>324</v>
      </c>
      <c r="H11" s="282"/>
      <c r="I11" s="283"/>
    </row>
    <row r="12" spans="2:12" x14ac:dyDescent="0.25">
      <c r="B12" s="83"/>
      <c r="C12" s="46"/>
      <c r="D12" s="46"/>
      <c r="E12" s="46"/>
      <c r="F12" s="46"/>
      <c r="G12" s="282"/>
      <c r="H12" s="282"/>
      <c r="I12" s="283"/>
    </row>
    <row r="13" spans="2:12" ht="15.75" thickBot="1" x14ac:dyDescent="0.3">
      <c r="B13" s="86"/>
      <c r="C13" s="87"/>
      <c r="D13" s="87"/>
      <c r="E13" s="87"/>
      <c r="F13" s="87"/>
      <c r="G13" s="87"/>
      <c r="H13" s="87"/>
      <c r="I13" s="88"/>
    </row>
    <row r="14" spans="2:12" ht="16.5" thickTop="1" x14ac:dyDescent="0.25">
      <c r="B14" s="308" t="s">
        <v>325</v>
      </c>
      <c r="C14" s="309"/>
      <c r="D14" s="309"/>
      <c r="E14" s="309"/>
      <c r="F14" s="309"/>
      <c r="G14" s="309"/>
      <c r="H14" s="309"/>
      <c r="I14" s="310"/>
    </row>
    <row r="15" spans="2:12" x14ac:dyDescent="0.25">
      <c r="B15" s="89"/>
      <c r="C15" s="46"/>
      <c r="D15" s="45" t="s">
        <v>258</v>
      </c>
      <c r="E15" s="45" t="s">
        <v>345</v>
      </c>
      <c r="F15" s="317" t="s">
        <v>358</v>
      </c>
      <c r="G15" s="317"/>
      <c r="H15" s="317"/>
      <c r="I15" s="318"/>
    </row>
    <row r="16" spans="2:12" x14ac:dyDescent="0.25">
      <c r="B16" s="319" t="s">
        <v>373</v>
      </c>
      <c r="C16" s="320"/>
      <c r="D16" s="317" t="s">
        <v>328</v>
      </c>
      <c r="E16" s="317"/>
      <c r="F16" s="317"/>
      <c r="G16" s="317"/>
      <c r="H16" s="317"/>
      <c r="I16" s="318"/>
    </row>
    <row r="17" spans="2:9" x14ac:dyDescent="0.25">
      <c r="B17" s="83"/>
      <c r="C17" s="90" t="s">
        <v>315</v>
      </c>
      <c r="D17" s="48">
        <v>598.30999999999995</v>
      </c>
      <c r="E17" s="13" t="s">
        <v>332</v>
      </c>
      <c r="F17" s="313" t="s">
        <v>437</v>
      </c>
      <c r="G17" s="313"/>
      <c r="H17" s="313"/>
      <c r="I17" s="314"/>
    </row>
    <row r="18" spans="2:9" x14ac:dyDescent="0.25">
      <c r="B18" s="83"/>
      <c r="C18" s="90" t="s">
        <v>321</v>
      </c>
      <c r="D18" s="179">
        <v>29635.150603075803</v>
      </c>
      <c r="E18" s="42" t="s">
        <v>260</v>
      </c>
      <c r="F18" s="313" t="s">
        <v>436</v>
      </c>
      <c r="G18" s="313"/>
      <c r="H18" s="313"/>
      <c r="I18" s="314"/>
    </row>
    <row r="19" spans="2:9" x14ac:dyDescent="0.25">
      <c r="B19" s="83"/>
      <c r="C19" s="15" t="s">
        <v>261</v>
      </c>
      <c r="D19" s="48">
        <v>171.38439897438093</v>
      </c>
      <c r="E19" s="13" t="s">
        <v>262</v>
      </c>
      <c r="F19" s="313" t="s">
        <v>437</v>
      </c>
      <c r="G19" s="313"/>
      <c r="H19" s="313"/>
      <c r="I19" s="314"/>
    </row>
    <row r="20" spans="2:9" x14ac:dyDescent="0.25">
      <c r="B20" s="83"/>
      <c r="C20" s="90" t="s">
        <v>263</v>
      </c>
      <c r="D20" s="48">
        <v>13.653072077228545</v>
      </c>
      <c r="E20" s="46" t="s">
        <v>264</v>
      </c>
      <c r="F20" s="313" t="s">
        <v>438</v>
      </c>
      <c r="G20" s="313"/>
      <c r="H20" s="313"/>
      <c r="I20" s="314"/>
    </row>
    <row r="21" spans="2:9" ht="15.75" thickBot="1" x14ac:dyDescent="0.3">
      <c r="B21" s="86"/>
      <c r="C21" s="129" t="s">
        <v>316</v>
      </c>
      <c r="D21" s="91">
        <v>6515.78</v>
      </c>
      <c r="E21" s="92" t="s">
        <v>259</v>
      </c>
      <c r="F21" s="315" t="s">
        <v>439</v>
      </c>
      <c r="G21" s="315"/>
      <c r="H21" s="315"/>
      <c r="I21" s="316"/>
    </row>
    <row r="22" spans="2:9" ht="33.75" customHeight="1" thickTop="1" thickBot="1" x14ac:dyDescent="0.3">
      <c r="C22" s="329" t="s">
        <v>440</v>
      </c>
      <c r="D22" s="330"/>
      <c r="E22" s="330"/>
      <c r="F22" s="330"/>
      <c r="G22" s="330"/>
      <c r="H22" s="330"/>
      <c r="I22" s="331"/>
    </row>
    <row r="23" spans="2:9" ht="15.75" thickTop="1" x14ac:dyDescent="0.25"/>
    <row r="24" spans="2:9" ht="19.5" thickBot="1" x14ac:dyDescent="0.35">
      <c r="B24" s="177" t="s">
        <v>341</v>
      </c>
      <c r="C24" s="178"/>
      <c r="D24" s="178"/>
      <c r="E24" s="178"/>
    </row>
    <row r="25" spans="2:9" ht="16.5" thickTop="1" x14ac:dyDescent="0.25">
      <c r="B25" s="336" t="s">
        <v>342</v>
      </c>
      <c r="C25" s="337"/>
      <c r="D25" s="337"/>
      <c r="E25" s="337"/>
      <c r="F25" s="337"/>
      <c r="G25" s="337"/>
      <c r="H25" s="337"/>
      <c r="I25" s="338"/>
    </row>
    <row r="26" spans="2:9" ht="15.75" thickBot="1" x14ac:dyDescent="0.3">
      <c r="B26" s="62"/>
      <c r="C26" s="63"/>
      <c r="D26" s="63"/>
      <c r="E26" s="63"/>
      <c r="F26" s="63"/>
      <c r="G26" s="63"/>
      <c r="H26" s="63"/>
      <c r="I26" s="64"/>
    </row>
    <row r="27" spans="2:9" ht="16.5" thickTop="1" x14ac:dyDescent="0.25">
      <c r="B27" s="339" t="s">
        <v>317</v>
      </c>
      <c r="C27" s="340"/>
      <c r="D27" s="340"/>
      <c r="E27" s="340"/>
      <c r="F27" s="340"/>
      <c r="G27" s="340"/>
      <c r="H27" s="340"/>
      <c r="I27" s="341"/>
    </row>
    <row r="28" spans="2:9" x14ac:dyDescent="0.25">
      <c r="B28" s="65"/>
      <c r="C28" s="66" t="s">
        <v>314</v>
      </c>
      <c r="D28" s="67" t="s">
        <v>256</v>
      </c>
      <c r="E28" s="67" t="s">
        <v>257</v>
      </c>
      <c r="F28" s="68"/>
      <c r="G28" s="67" t="s">
        <v>278</v>
      </c>
      <c r="H28" s="67"/>
      <c r="I28" s="69"/>
    </row>
    <row r="29" spans="2:9" x14ac:dyDescent="0.25">
      <c r="B29" s="65"/>
      <c r="C29" s="68" t="s">
        <v>343</v>
      </c>
      <c r="D29" s="68">
        <v>1.9199999999999998E-2</v>
      </c>
      <c r="E29" s="68" t="s">
        <v>344</v>
      </c>
      <c r="F29" s="68"/>
      <c r="G29" s="342" t="s">
        <v>324</v>
      </c>
      <c r="H29" s="342"/>
      <c r="I29" s="343"/>
    </row>
    <row r="30" spans="2:9" x14ac:dyDescent="0.25">
      <c r="B30" s="65"/>
      <c r="C30" s="68"/>
      <c r="D30" s="68"/>
      <c r="E30" s="68"/>
      <c r="F30" s="68"/>
      <c r="G30" s="342"/>
      <c r="H30" s="342"/>
      <c r="I30" s="343"/>
    </row>
    <row r="31" spans="2:9" ht="15.75" thickBot="1" x14ac:dyDescent="0.3">
      <c r="B31" s="70"/>
      <c r="C31" s="71"/>
      <c r="D31" s="71"/>
      <c r="E31" s="71"/>
      <c r="F31" s="71"/>
      <c r="G31" s="71"/>
      <c r="H31" s="71"/>
      <c r="I31" s="72"/>
    </row>
    <row r="32" spans="2:9" ht="16.5" thickTop="1" x14ac:dyDescent="0.25">
      <c r="B32" s="344" t="s">
        <v>325</v>
      </c>
      <c r="C32" s="345"/>
      <c r="D32" s="345"/>
      <c r="E32" s="345"/>
      <c r="F32" s="345"/>
      <c r="G32" s="345"/>
      <c r="H32" s="345"/>
      <c r="I32" s="346"/>
    </row>
    <row r="33" spans="2:9" x14ac:dyDescent="0.25">
      <c r="B33" s="73"/>
      <c r="C33" s="68"/>
      <c r="D33" s="74" t="s">
        <v>258</v>
      </c>
      <c r="E33" s="74" t="s">
        <v>345</v>
      </c>
      <c r="F33" s="334" t="s">
        <v>346</v>
      </c>
      <c r="G33" s="334"/>
      <c r="H33" s="334"/>
      <c r="I33" s="335"/>
    </row>
    <row r="34" spans="2:9" x14ac:dyDescent="0.25">
      <c r="B34" s="332" t="s">
        <v>347</v>
      </c>
      <c r="C34" s="333"/>
      <c r="D34" s="334" t="s">
        <v>328</v>
      </c>
      <c r="E34" s="334"/>
      <c r="F34" s="334"/>
      <c r="G34" s="334"/>
      <c r="H34" s="334"/>
      <c r="I34" s="335"/>
    </row>
    <row r="35" spans="2:9" x14ac:dyDescent="0.25">
      <c r="B35" s="65"/>
      <c r="C35" s="75" t="s">
        <v>348</v>
      </c>
      <c r="D35" s="76">
        <v>51.021532294688157</v>
      </c>
      <c r="E35" s="77" t="s">
        <v>349</v>
      </c>
      <c r="F35" s="311" t="s">
        <v>350</v>
      </c>
      <c r="G35" s="311"/>
      <c r="H35" s="311"/>
      <c r="I35" s="312"/>
    </row>
    <row r="36" spans="2:9" x14ac:dyDescent="0.25">
      <c r="B36" s="65"/>
      <c r="C36" s="75" t="s">
        <v>316</v>
      </c>
      <c r="D36" s="76">
        <v>6515.78</v>
      </c>
      <c r="E36" s="77" t="s">
        <v>259</v>
      </c>
      <c r="F36" s="311" t="s">
        <v>326</v>
      </c>
      <c r="G36" s="311"/>
      <c r="H36" s="311"/>
      <c r="I36" s="312"/>
    </row>
    <row r="37" spans="2:9" x14ac:dyDescent="0.25">
      <c r="B37" s="65"/>
      <c r="C37" s="75" t="s">
        <v>321</v>
      </c>
      <c r="D37" s="76">
        <v>28420.964770642204</v>
      </c>
      <c r="E37" s="78" t="s">
        <v>260</v>
      </c>
      <c r="F37" s="311" t="s">
        <v>327</v>
      </c>
      <c r="G37" s="311"/>
      <c r="H37" s="311"/>
      <c r="I37" s="312"/>
    </row>
    <row r="38" spans="2:9" ht="25.5" x14ac:dyDescent="0.25">
      <c r="B38" s="65"/>
      <c r="C38" s="79" t="s">
        <v>351</v>
      </c>
      <c r="D38" s="76">
        <v>1.5885962338549504</v>
      </c>
      <c r="E38" s="77" t="s">
        <v>352</v>
      </c>
      <c r="F38" s="311" t="s">
        <v>350</v>
      </c>
      <c r="G38" s="311"/>
      <c r="H38" s="311"/>
      <c r="I38" s="312"/>
    </row>
    <row r="39" spans="2:9" x14ac:dyDescent="0.25">
      <c r="B39" s="65"/>
      <c r="C39" s="79" t="s">
        <v>353</v>
      </c>
      <c r="D39" s="76">
        <v>0.69246502501369656</v>
      </c>
      <c r="E39" s="77" t="s">
        <v>354</v>
      </c>
      <c r="F39" s="311" t="s">
        <v>350</v>
      </c>
      <c r="G39" s="311"/>
      <c r="H39" s="311"/>
      <c r="I39" s="312"/>
    </row>
    <row r="40" spans="2:9" x14ac:dyDescent="0.25">
      <c r="B40" s="65"/>
      <c r="C40" s="79" t="s">
        <v>261</v>
      </c>
      <c r="D40" s="76">
        <v>171.95535900560699</v>
      </c>
      <c r="E40" s="77" t="s">
        <v>262</v>
      </c>
      <c r="F40" s="311" t="s">
        <v>350</v>
      </c>
      <c r="G40" s="311"/>
      <c r="H40" s="311"/>
      <c r="I40" s="312"/>
    </row>
    <row r="41" spans="2:9" x14ac:dyDescent="0.25">
      <c r="B41" s="65"/>
      <c r="C41" s="79" t="s">
        <v>355</v>
      </c>
      <c r="D41" s="76">
        <v>76.863617776520286</v>
      </c>
      <c r="E41" s="77" t="s">
        <v>262</v>
      </c>
      <c r="F41" s="311" t="s">
        <v>350</v>
      </c>
      <c r="G41" s="311"/>
      <c r="H41" s="311"/>
      <c r="I41" s="312"/>
    </row>
    <row r="42" spans="2:9" ht="15.75" thickBot="1" x14ac:dyDescent="0.3">
      <c r="B42" s="70"/>
      <c r="C42" s="80" t="s">
        <v>315</v>
      </c>
      <c r="D42" s="81">
        <v>609.1</v>
      </c>
      <c r="E42" s="82" t="s">
        <v>332</v>
      </c>
      <c r="F42" s="321" t="s">
        <v>350</v>
      </c>
      <c r="G42" s="321"/>
      <c r="H42" s="321"/>
      <c r="I42" s="322"/>
    </row>
    <row r="43" spans="2:9" ht="15.75" thickTop="1" x14ac:dyDescent="0.25"/>
  </sheetData>
  <sheetProtection algorithmName="SHA-512" hashValue="djKqlzRrYSrGUpvawUNOsAZMuSqWRmaR8P+crYG/7gUYG56pRgsFBqb2SBUtUVnI5tddj8hjhmTDqNXCLhZ/hA==" saltValue="XeeswkHVt6drvzdi5X/iRg==" spinCount="100000" sheet="1" objects="1" scenarios="1"/>
  <mergeCells count="31">
    <mergeCell ref="F39:I39"/>
    <mergeCell ref="F40:I40"/>
    <mergeCell ref="F41:I41"/>
    <mergeCell ref="F42:I42"/>
    <mergeCell ref="B7:I7"/>
    <mergeCell ref="B9:I9"/>
    <mergeCell ref="G11:I12"/>
    <mergeCell ref="C22:I22"/>
    <mergeCell ref="B34:C34"/>
    <mergeCell ref="D34:E34"/>
    <mergeCell ref="F34:I34"/>
    <mergeCell ref="B25:I25"/>
    <mergeCell ref="B27:I27"/>
    <mergeCell ref="G29:I30"/>
    <mergeCell ref="B32:I32"/>
    <mergeCell ref="F33:I33"/>
    <mergeCell ref="F38:I38"/>
    <mergeCell ref="F20:I20"/>
    <mergeCell ref="F21:I21"/>
    <mergeCell ref="F19:I19"/>
    <mergeCell ref="F15:I15"/>
    <mergeCell ref="F16:I16"/>
    <mergeCell ref="F17:I17"/>
    <mergeCell ref="F18:I18"/>
    <mergeCell ref="H2:L2"/>
    <mergeCell ref="B14:I14"/>
    <mergeCell ref="F35:I35"/>
    <mergeCell ref="F36:I36"/>
    <mergeCell ref="F37:I37"/>
    <mergeCell ref="B16:C16"/>
    <mergeCell ref="D16:E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357" t="s">
        <v>69</v>
      </c>
      <c r="B1" s="357"/>
      <c r="C1" s="357"/>
      <c r="D1" s="357"/>
      <c r="E1" s="357"/>
      <c r="F1" s="357"/>
      <c r="G1" s="358"/>
    </row>
    <row r="2" spans="1:7" s="22" customFormat="1" ht="18" x14ac:dyDescent="0.25">
      <c r="A2" s="26" t="s">
        <v>70</v>
      </c>
      <c r="B2" s="30"/>
      <c r="C2" s="30"/>
      <c r="D2" s="30"/>
      <c r="E2" s="30"/>
      <c r="F2" s="26"/>
      <c r="G2" s="31"/>
    </row>
    <row r="3" spans="1:7" s="4" customFormat="1" x14ac:dyDescent="0.2">
      <c r="A3" s="6" t="s">
        <v>0</v>
      </c>
      <c r="B3" s="273" t="s">
        <v>71</v>
      </c>
      <c r="C3" s="274"/>
      <c r="D3" s="274"/>
      <c r="E3" s="275"/>
      <c r="F3" s="39" t="s">
        <v>1</v>
      </c>
      <c r="G3" s="6" t="s">
        <v>2</v>
      </c>
    </row>
    <row r="4" spans="1:7" s="4" customFormat="1" x14ac:dyDescent="0.2">
      <c r="A4" s="6"/>
      <c r="B4" s="39" t="s">
        <v>72</v>
      </c>
      <c r="C4" s="39" t="s">
        <v>72</v>
      </c>
      <c r="D4" s="39" t="s">
        <v>72</v>
      </c>
      <c r="E4" s="39" t="s">
        <v>72</v>
      </c>
      <c r="F4" s="39"/>
      <c r="G4" s="6"/>
    </row>
    <row r="5" spans="1:7" ht="137.25" customHeight="1" x14ac:dyDescent="0.2">
      <c r="A5" s="42" t="s">
        <v>54</v>
      </c>
      <c r="B5" s="9"/>
      <c r="C5" s="9"/>
      <c r="D5" s="9"/>
      <c r="E5" s="9"/>
      <c r="F5" s="14" t="s">
        <v>55</v>
      </c>
      <c r="G5" s="8" t="s">
        <v>56</v>
      </c>
    </row>
    <row r="6" spans="1:7" ht="121.5" customHeight="1" x14ac:dyDescent="0.2">
      <c r="A6" s="42" t="s">
        <v>3</v>
      </c>
      <c r="B6" s="9"/>
      <c r="C6" s="9"/>
      <c r="D6" s="9"/>
      <c r="E6" s="9"/>
      <c r="F6" s="8" t="s">
        <v>73</v>
      </c>
      <c r="G6" s="8" t="s">
        <v>74</v>
      </c>
    </row>
    <row r="7" spans="1:7" ht="233.25" customHeight="1" x14ac:dyDescent="0.2">
      <c r="A7" s="42" t="s">
        <v>75</v>
      </c>
      <c r="B7" s="9"/>
      <c r="C7" s="9"/>
      <c r="D7" s="9"/>
      <c r="E7" s="9"/>
      <c r="F7" s="14" t="s">
        <v>76</v>
      </c>
      <c r="G7" s="8" t="s">
        <v>77</v>
      </c>
    </row>
    <row r="8" spans="1:7" ht="248.25" customHeight="1" x14ac:dyDescent="0.2">
      <c r="A8" s="42" t="s">
        <v>9</v>
      </c>
      <c r="B8" s="9"/>
      <c r="C8" s="9"/>
      <c r="D8" s="9"/>
      <c r="E8" s="9"/>
      <c r="F8" s="14" t="s">
        <v>78</v>
      </c>
      <c r="G8" s="8" t="s">
        <v>79</v>
      </c>
    </row>
    <row r="9" spans="1:7" ht="73.5" customHeight="1" x14ac:dyDescent="0.2">
      <c r="A9" s="42" t="s">
        <v>12</v>
      </c>
      <c r="B9" s="9"/>
      <c r="C9" s="9"/>
      <c r="D9" s="9"/>
      <c r="E9" s="9"/>
      <c r="F9" s="8" t="s">
        <v>13</v>
      </c>
      <c r="G9" s="8" t="s">
        <v>14</v>
      </c>
    </row>
    <row r="10" spans="1:7" ht="36" customHeight="1" x14ac:dyDescent="0.2">
      <c r="A10" s="42" t="s">
        <v>15</v>
      </c>
      <c r="B10" s="9"/>
      <c r="C10" s="9"/>
      <c r="D10" s="9"/>
      <c r="E10" s="9"/>
      <c r="F10" s="8" t="s">
        <v>16</v>
      </c>
      <c r="G10" s="8" t="s">
        <v>17</v>
      </c>
    </row>
    <row r="11" spans="1:7" ht="110.25" customHeight="1" x14ac:dyDescent="0.2">
      <c r="A11" s="42" t="s">
        <v>18</v>
      </c>
      <c r="B11" s="9"/>
      <c r="C11" s="9"/>
      <c r="D11" s="9"/>
      <c r="E11" s="9"/>
      <c r="F11" s="8" t="s">
        <v>19</v>
      </c>
      <c r="G11" s="8" t="s">
        <v>80</v>
      </c>
    </row>
    <row r="12" spans="1:7" ht="51.75" customHeight="1" x14ac:dyDescent="0.2">
      <c r="A12" s="42" t="s">
        <v>21</v>
      </c>
      <c r="B12" s="9"/>
      <c r="C12" s="9"/>
      <c r="D12" s="9"/>
      <c r="E12" s="9"/>
      <c r="F12" s="8" t="s">
        <v>22</v>
      </c>
      <c r="G12" s="8" t="s">
        <v>23</v>
      </c>
    </row>
    <row r="13" spans="1:7" ht="90.75" customHeight="1" x14ac:dyDescent="0.2">
      <c r="A13" s="42" t="s">
        <v>24</v>
      </c>
      <c r="B13" s="9"/>
      <c r="C13" s="9"/>
      <c r="D13" s="9"/>
      <c r="E13" s="9"/>
      <c r="F13" s="8" t="s">
        <v>25</v>
      </c>
      <c r="G13" s="8" t="s">
        <v>81</v>
      </c>
    </row>
    <row r="14" spans="1:7" x14ac:dyDescent="0.2">
      <c r="A14" s="6" t="s">
        <v>30</v>
      </c>
      <c r="B14" s="9"/>
      <c r="C14" s="9"/>
      <c r="D14" s="9"/>
      <c r="E14" s="9"/>
    </row>
    <row r="15" spans="1:7" x14ac:dyDescent="0.2">
      <c r="G15" s="5"/>
    </row>
    <row r="16" spans="1:7" ht="18" x14ac:dyDescent="0.25">
      <c r="A16" s="26" t="s">
        <v>82</v>
      </c>
      <c r="B16" s="29"/>
      <c r="C16" s="29"/>
      <c r="D16" s="29"/>
      <c r="E16" s="29"/>
      <c r="F16" s="27"/>
      <c r="G16" s="28"/>
    </row>
    <row r="17" spans="1:7" s="4" customFormat="1" x14ac:dyDescent="0.2">
      <c r="A17" s="6" t="s">
        <v>0</v>
      </c>
      <c r="B17" s="273" t="s">
        <v>71</v>
      </c>
      <c r="C17" s="274"/>
      <c r="D17" s="274"/>
      <c r="E17" s="275"/>
      <c r="F17" s="39" t="s">
        <v>34</v>
      </c>
      <c r="G17" s="6" t="s">
        <v>31</v>
      </c>
    </row>
    <row r="18" spans="1:7" ht="39.75" customHeight="1" x14ac:dyDescent="0.2">
      <c r="A18" s="42" t="s">
        <v>83</v>
      </c>
      <c r="B18" s="9"/>
      <c r="C18" s="9"/>
      <c r="D18" s="9"/>
      <c r="E18" s="9"/>
      <c r="F18" s="13" t="s">
        <v>84</v>
      </c>
      <c r="G18" s="42" t="s">
        <v>85</v>
      </c>
    </row>
    <row r="19" spans="1:7" x14ac:dyDescent="0.2">
      <c r="A19" s="6" t="s">
        <v>35</v>
      </c>
      <c r="B19" s="9"/>
      <c r="C19" s="9"/>
      <c r="D19" s="9"/>
      <c r="E19" s="9"/>
    </row>
    <row r="21" spans="1:7" ht="18" x14ac:dyDescent="0.25">
      <c r="A21" s="26" t="s">
        <v>86</v>
      </c>
      <c r="B21" s="27"/>
      <c r="C21" s="27"/>
      <c r="D21" s="27"/>
      <c r="E21" s="27"/>
    </row>
    <row r="22" spans="1:7" ht="25.5" x14ac:dyDescent="0.2">
      <c r="A22" s="6" t="s">
        <v>87</v>
      </c>
      <c r="B22" s="9"/>
      <c r="C22" s="9"/>
      <c r="D22" s="9"/>
      <c r="E22" s="9"/>
    </row>
    <row r="24" spans="1:7" ht="18" x14ac:dyDescent="0.25">
      <c r="A24" s="26" t="s">
        <v>88</v>
      </c>
      <c r="B24" s="27"/>
      <c r="C24" s="27"/>
      <c r="D24" s="27"/>
      <c r="E24" s="27"/>
      <c r="F24" s="27"/>
    </row>
    <row r="25" spans="1:7" x14ac:dyDescent="0.2">
      <c r="A25" s="6" t="s">
        <v>36</v>
      </c>
      <c r="B25" s="273" t="s">
        <v>37</v>
      </c>
      <c r="C25" s="274"/>
      <c r="D25" s="274"/>
      <c r="E25" s="275"/>
      <c r="F25" s="39" t="s">
        <v>38</v>
      </c>
    </row>
    <row r="26" spans="1:7" ht="51.75" customHeight="1" x14ac:dyDescent="0.2">
      <c r="A26" s="15" t="s">
        <v>89</v>
      </c>
      <c r="B26" s="10"/>
      <c r="C26" s="10"/>
      <c r="D26" s="10"/>
      <c r="E26" s="10"/>
      <c r="F26" s="42" t="s">
        <v>90</v>
      </c>
    </row>
    <row r="27" spans="1:7" ht="69" customHeight="1" x14ac:dyDescent="0.2">
      <c r="A27" s="42" t="s">
        <v>91</v>
      </c>
      <c r="B27" s="10"/>
      <c r="C27" s="10"/>
      <c r="D27" s="10"/>
      <c r="E27" s="10"/>
      <c r="F27" s="42" t="s">
        <v>39</v>
      </c>
    </row>
    <row r="28" spans="1:7" ht="39" customHeight="1" x14ac:dyDescent="0.2">
      <c r="A28" s="42" t="s">
        <v>92</v>
      </c>
      <c r="B28" s="10"/>
      <c r="C28" s="10"/>
      <c r="D28" s="10"/>
      <c r="E28" s="10"/>
      <c r="F28" s="42" t="s">
        <v>93</v>
      </c>
    </row>
    <row r="29" spans="1:7" ht="51.75" customHeight="1" x14ac:dyDescent="0.2">
      <c r="A29" s="42" t="s">
        <v>94</v>
      </c>
      <c r="B29" s="10"/>
      <c r="C29" s="10"/>
      <c r="D29" s="10"/>
      <c r="E29" s="10"/>
      <c r="F29" s="42" t="s">
        <v>95</v>
      </c>
    </row>
    <row r="30" spans="1:7" ht="72" customHeight="1" x14ac:dyDescent="0.2">
      <c r="A30" s="42" t="s">
        <v>96</v>
      </c>
      <c r="B30" s="10"/>
      <c r="C30" s="10"/>
      <c r="D30" s="10"/>
      <c r="E30" s="10"/>
      <c r="F30" s="42" t="s">
        <v>97</v>
      </c>
    </row>
    <row r="31" spans="1:7" ht="40.5" customHeight="1" x14ac:dyDescent="0.2">
      <c r="A31" s="42" t="s">
        <v>98</v>
      </c>
      <c r="B31" s="10"/>
      <c r="C31" s="10"/>
      <c r="D31" s="10"/>
      <c r="E31" s="10"/>
      <c r="F31" s="42" t="s">
        <v>99</v>
      </c>
    </row>
    <row r="32" spans="1:7" ht="66" customHeight="1" x14ac:dyDescent="0.2">
      <c r="A32" s="42" t="s">
        <v>40</v>
      </c>
      <c r="B32" s="10"/>
      <c r="C32" s="10"/>
      <c r="D32" s="10"/>
      <c r="E32" s="10"/>
      <c r="F32" s="42" t="s">
        <v>100</v>
      </c>
    </row>
    <row r="33" spans="1:10" ht="36.75" customHeight="1" x14ac:dyDescent="0.2">
      <c r="A33" s="42" t="s">
        <v>41</v>
      </c>
      <c r="B33" s="10"/>
      <c r="C33" s="10"/>
      <c r="D33" s="10"/>
      <c r="E33" s="10"/>
      <c r="F33" s="42" t="s">
        <v>101</v>
      </c>
    </row>
    <row r="34" spans="1:10" ht="49.5" customHeight="1" x14ac:dyDescent="0.2">
      <c r="A34" s="17" t="s">
        <v>102</v>
      </c>
      <c r="B34" s="350"/>
      <c r="C34" s="351"/>
      <c r="D34" s="351"/>
      <c r="E34" s="352"/>
      <c r="F34" s="42" t="s">
        <v>103</v>
      </c>
    </row>
    <row r="36" spans="1:10" ht="18" x14ac:dyDescent="0.25">
      <c r="A36" s="26" t="s">
        <v>104</v>
      </c>
      <c r="B36" s="27"/>
      <c r="C36" s="27"/>
      <c r="D36" s="27"/>
      <c r="E36" s="27"/>
      <c r="F36" s="27"/>
      <c r="G36" s="28"/>
    </row>
    <row r="37" spans="1:10" x14ac:dyDescent="0.2">
      <c r="A37" s="6" t="s">
        <v>105</v>
      </c>
      <c r="B37" s="359" t="s">
        <v>37</v>
      </c>
      <c r="C37" s="360"/>
      <c r="D37" s="360"/>
      <c r="E37" s="361"/>
      <c r="F37" s="245" t="s">
        <v>38</v>
      </c>
      <c r="G37" s="364"/>
    </row>
    <row r="38" spans="1:10" ht="39" customHeight="1" x14ac:dyDescent="0.2">
      <c r="A38" s="42" t="s">
        <v>42</v>
      </c>
      <c r="B38" s="10"/>
      <c r="C38" s="10"/>
      <c r="D38" s="10"/>
      <c r="E38" s="10"/>
      <c r="F38" s="249" t="s">
        <v>106</v>
      </c>
      <c r="G38" s="349"/>
    </row>
    <row r="39" spans="1:10" ht="36" customHeight="1" x14ac:dyDescent="0.2">
      <c r="A39" s="42" t="s">
        <v>43</v>
      </c>
      <c r="B39" s="10"/>
      <c r="C39" s="10"/>
      <c r="D39" s="10"/>
      <c r="E39" s="10"/>
      <c r="F39" s="249" t="s">
        <v>107</v>
      </c>
      <c r="G39" s="349"/>
    </row>
    <row r="40" spans="1:10" ht="24.75" customHeight="1" x14ac:dyDescent="0.2">
      <c r="A40" s="42" t="s">
        <v>44</v>
      </c>
      <c r="B40" s="10"/>
      <c r="C40" s="10"/>
      <c r="D40" s="10"/>
      <c r="E40" s="10"/>
      <c r="F40" s="249" t="s">
        <v>108</v>
      </c>
      <c r="G40" s="349"/>
    </row>
    <row r="41" spans="1:10" ht="23.25" customHeight="1" x14ac:dyDescent="0.2">
      <c r="A41" s="17" t="s">
        <v>45</v>
      </c>
      <c r="B41" s="350"/>
      <c r="C41" s="351"/>
      <c r="D41" s="351"/>
      <c r="E41" s="352"/>
      <c r="F41" s="249" t="s">
        <v>109</v>
      </c>
      <c r="G41" s="349"/>
    </row>
    <row r="43" spans="1:10" ht="18" x14ac:dyDescent="0.25">
      <c r="A43" s="26" t="s">
        <v>110</v>
      </c>
      <c r="B43" s="27"/>
      <c r="C43" s="27"/>
      <c r="D43" s="27"/>
      <c r="E43" s="27"/>
      <c r="F43" s="12"/>
      <c r="G43" s="11"/>
    </row>
    <row r="44" spans="1:10" ht="15" x14ac:dyDescent="0.25">
      <c r="A44" s="2" t="s">
        <v>36</v>
      </c>
      <c r="B44" s="362" t="s">
        <v>46</v>
      </c>
      <c r="C44" s="363"/>
      <c r="D44" s="363"/>
      <c r="E44" s="363"/>
      <c r="F44" s="280" t="s">
        <v>47</v>
      </c>
      <c r="G44" s="348"/>
    </row>
    <row r="45" spans="1:10" ht="78.75" customHeight="1" x14ac:dyDescent="0.25">
      <c r="A45" s="42" t="s">
        <v>111</v>
      </c>
      <c r="B45" s="10"/>
      <c r="C45" s="10"/>
      <c r="D45" s="10"/>
      <c r="E45" s="41"/>
      <c r="F45" s="347" t="s">
        <v>112</v>
      </c>
      <c r="G45" s="348"/>
    </row>
    <row r="46" spans="1:10" ht="67.5" customHeight="1" x14ac:dyDescent="0.25">
      <c r="A46" s="42" t="s">
        <v>113</v>
      </c>
      <c r="B46" s="350"/>
      <c r="C46" s="351"/>
      <c r="D46" s="351"/>
      <c r="E46" s="351"/>
      <c r="F46" s="347" t="s">
        <v>114</v>
      </c>
      <c r="G46" s="348"/>
    </row>
    <row r="47" spans="1:10" ht="15" x14ac:dyDescent="0.25">
      <c r="F47"/>
      <c r="G47"/>
      <c r="H47"/>
      <c r="I47"/>
      <c r="J47"/>
    </row>
    <row r="48" spans="1:10" ht="15" x14ac:dyDescent="0.25">
      <c r="F48"/>
      <c r="G48"/>
      <c r="H48"/>
      <c r="I48"/>
      <c r="J48"/>
    </row>
    <row r="49" spans="1:10" ht="15" x14ac:dyDescent="0.25">
      <c r="F49"/>
      <c r="G49"/>
      <c r="H49"/>
      <c r="I49"/>
      <c r="J49"/>
    </row>
    <row r="50" spans="1:10" ht="18" x14ac:dyDescent="0.25">
      <c r="A50" s="24" t="s">
        <v>48</v>
      </c>
      <c r="B50" s="25"/>
      <c r="C50" s="25"/>
      <c r="D50" s="25"/>
      <c r="E50" s="25"/>
    </row>
    <row r="51" spans="1:10" ht="17.25" customHeight="1" x14ac:dyDescent="0.2">
      <c r="A51" s="282" t="s">
        <v>49</v>
      </c>
      <c r="B51" s="282"/>
      <c r="C51" s="282"/>
      <c r="D51" s="282"/>
      <c r="E51" s="282"/>
      <c r="F51" s="21"/>
    </row>
    <row r="52" spans="1:10" ht="16.5" customHeight="1" x14ac:dyDescent="0.2">
      <c r="A52" s="282"/>
      <c r="B52" s="282"/>
      <c r="C52" s="282"/>
      <c r="D52" s="282"/>
      <c r="E52" s="282"/>
    </row>
    <row r="53" spans="1:10" x14ac:dyDescent="0.2">
      <c r="A53" s="6" t="s">
        <v>50</v>
      </c>
      <c r="B53" s="40" t="s">
        <v>51</v>
      </c>
      <c r="C53" s="354" t="s">
        <v>38</v>
      </c>
      <c r="D53" s="355"/>
      <c r="E53" s="356"/>
    </row>
    <row r="54" spans="1:10" ht="33" customHeight="1" x14ac:dyDescent="0.2">
      <c r="A54" s="42" t="s">
        <v>52</v>
      </c>
      <c r="B54" s="32"/>
      <c r="C54" s="353" t="s">
        <v>115</v>
      </c>
      <c r="D54" s="353"/>
      <c r="E54" s="353"/>
    </row>
    <row r="55" spans="1:10" ht="33" customHeight="1" x14ac:dyDescent="0.2">
      <c r="A55" s="42" t="s">
        <v>66</v>
      </c>
      <c r="B55" s="32"/>
      <c r="C55" s="353" t="s">
        <v>116</v>
      </c>
      <c r="D55" s="353"/>
      <c r="E55" s="353"/>
    </row>
    <row r="56" spans="1:10" ht="33" customHeight="1" x14ac:dyDescent="0.2">
      <c r="A56" s="42" t="s">
        <v>67</v>
      </c>
      <c r="B56" s="32"/>
      <c r="C56" s="353" t="s">
        <v>117</v>
      </c>
      <c r="D56" s="353"/>
      <c r="E56" s="353"/>
    </row>
    <row r="57" spans="1:10" ht="30" customHeight="1" x14ac:dyDescent="0.2">
      <c r="A57" s="42" t="s">
        <v>68</v>
      </c>
      <c r="B57" s="32"/>
      <c r="C57" s="353" t="s">
        <v>118</v>
      </c>
      <c r="D57" s="353"/>
      <c r="E57" s="353"/>
    </row>
    <row r="58" spans="1:10" ht="30" customHeight="1" x14ac:dyDescent="0.2">
      <c r="A58" s="42" t="s">
        <v>119</v>
      </c>
      <c r="B58" s="32"/>
      <c r="C58" s="353" t="s">
        <v>120</v>
      </c>
      <c r="D58" s="353"/>
      <c r="E58" s="353"/>
    </row>
    <row r="59" spans="1:10" ht="33" customHeight="1" x14ac:dyDescent="0.2">
      <c r="A59" s="42" t="s">
        <v>96</v>
      </c>
      <c r="B59" s="32"/>
      <c r="C59" s="353" t="s">
        <v>121</v>
      </c>
      <c r="D59" s="353"/>
      <c r="E59" s="353"/>
    </row>
    <row r="60" spans="1:10" ht="34.5" customHeight="1" x14ac:dyDescent="0.2">
      <c r="A60" s="42" t="s">
        <v>40</v>
      </c>
      <c r="B60" s="32"/>
      <c r="C60" s="353" t="s">
        <v>122</v>
      </c>
      <c r="D60" s="353"/>
      <c r="E60" s="353"/>
    </row>
    <row r="61" spans="1:10" ht="37.5" customHeight="1" x14ac:dyDescent="0.2">
      <c r="A61" s="42" t="s">
        <v>53</v>
      </c>
      <c r="B61" s="32"/>
      <c r="C61" s="353" t="s">
        <v>123</v>
      </c>
      <c r="D61" s="353"/>
      <c r="E61" s="353"/>
    </row>
  </sheetData>
  <mergeCells count="2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 ref="C61:E61"/>
    <mergeCell ref="C53:E53"/>
    <mergeCell ref="C54:E54"/>
    <mergeCell ref="C55:E55"/>
    <mergeCell ref="C56:E56"/>
    <mergeCell ref="C57:E57"/>
    <mergeCell ref="F45:G45"/>
    <mergeCell ref="F46:G46"/>
    <mergeCell ref="F44:G44"/>
    <mergeCell ref="F39:G39"/>
    <mergeCell ref="B41:E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357" t="s">
        <v>69</v>
      </c>
      <c r="B1" s="357"/>
      <c r="C1" s="357"/>
      <c r="D1" s="357"/>
      <c r="E1" s="357"/>
      <c r="F1" s="357"/>
      <c r="G1" s="358"/>
    </row>
    <row r="2" spans="1:7" s="22" customFormat="1" ht="18" x14ac:dyDescent="0.25">
      <c r="A2" s="26" t="s">
        <v>124</v>
      </c>
      <c r="B2" s="30"/>
      <c r="C2" s="30"/>
      <c r="D2" s="30"/>
      <c r="E2" s="30"/>
      <c r="F2" s="26"/>
      <c r="G2" s="31"/>
    </row>
    <row r="3" spans="1:7" s="4" customFormat="1" x14ac:dyDescent="0.2">
      <c r="A3" s="6" t="s">
        <v>0</v>
      </c>
      <c r="B3" s="273" t="s">
        <v>71</v>
      </c>
      <c r="C3" s="274"/>
      <c r="D3" s="274"/>
      <c r="E3" s="275"/>
      <c r="F3" s="39" t="s">
        <v>1</v>
      </c>
      <c r="G3" s="6" t="s">
        <v>2</v>
      </c>
    </row>
    <row r="4" spans="1:7" s="4" customFormat="1" x14ac:dyDescent="0.2">
      <c r="A4" s="6"/>
      <c r="B4" s="39" t="s">
        <v>72</v>
      </c>
      <c r="C4" s="39" t="s">
        <v>72</v>
      </c>
      <c r="D4" s="39" t="s">
        <v>72</v>
      </c>
      <c r="E4" s="39" t="s">
        <v>72</v>
      </c>
      <c r="F4" s="39"/>
      <c r="G4" s="6"/>
    </row>
    <row r="5" spans="1:7" ht="153" x14ac:dyDescent="0.2">
      <c r="A5" s="42" t="s">
        <v>125</v>
      </c>
      <c r="B5" s="9"/>
      <c r="C5" s="9"/>
      <c r="D5" s="9"/>
      <c r="E5" s="9"/>
      <c r="F5" s="14" t="s">
        <v>55</v>
      </c>
      <c r="G5" s="8" t="s">
        <v>126</v>
      </c>
    </row>
    <row r="6" spans="1:7" ht="140.25" x14ac:dyDescent="0.2">
      <c r="A6" s="42" t="s">
        <v>54</v>
      </c>
      <c r="B6" s="9"/>
      <c r="C6" s="9"/>
      <c r="D6" s="9"/>
      <c r="E6" s="9"/>
      <c r="F6" s="14" t="s">
        <v>127</v>
      </c>
      <c r="G6" s="14" t="s">
        <v>128</v>
      </c>
    </row>
    <row r="7" spans="1:7" ht="108.75" customHeight="1" x14ac:dyDescent="0.2">
      <c r="A7" s="42" t="s">
        <v>3</v>
      </c>
      <c r="B7" s="9"/>
      <c r="C7" s="9"/>
      <c r="D7" s="9"/>
      <c r="E7" s="9"/>
      <c r="F7" s="14" t="s">
        <v>129</v>
      </c>
      <c r="G7" s="14" t="s">
        <v>74</v>
      </c>
    </row>
    <row r="8" spans="1:7" ht="204" x14ac:dyDescent="0.2">
      <c r="A8" s="42" t="s">
        <v>75</v>
      </c>
      <c r="B8" s="9"/>
      <c r="C8" s="9"/>
      <c r="D8" s="9"/>
      <c r="E8" s="9"/>
      <c r="F8" s="14" t="s">
        <v>130</v>
      </c>
      <c r="G8" s="14" t="s">
        <v>131</v>
      </c>
    </row>
    <row r="9" spans="1:7" ht="204" x14ac:dyDescent="0.2">
      <c r="A9" s="42" t="s">
        <v>9</v>
      </c>
      <c r="B9" s="9"/>
      <c r="C9" s="9"/>
      <c r="D9" s="9"/>
      <c r="E9" s="9"/>
      <c r="F9" s="14" t="s">
        <v>132</v>
      </c>
      <c r="G9" s="14" t="s">
        <v>133</v>
      </c>
    </row>
    <row r="10" spans="1:7" ht="204" x14ac:dyDescent="0.2">
      <c r="A10" s="42" t="s">
        <v>18</v>
      </c>
      <c r="B10" s="9"/>
      <c r="C10" s="9"/>
      <c r="D10" s="9"/>
      <c r="E10" s="9"/>
      <c r="F10" s="8" t="s">
        <v>19</v>
      </c>
      <c r="G10" s="8" t="s">
        <v>134</v>
      </c>
    </row>
    <row r="11" spans="1:7" ht="38.25" x14ac:dyDescent="0.2">
      <c r="A11" s="42" t="s">
        <v>21</v>
      </c>
      <c r="B11" s="9"/>
      <c r="C11" s="9"/>
      <c r="D11" s="9"/>
      <c r="E11" s="9"/>
      <c r="F11" s="8" t="s">
        <v>135</v>
      </c>
      <c r="G11" s="8" t="s">
        <v>23</v>
      </c>
    </row>
    <row r="12" spans="1:7" ht="25.5" x14ac:dyDescent="0.2">
      <c r="A12" s="42" t="s">
        <v>24</v>
      </c>
      <c r="B12" s="9"/>
      <c r="C12" s="9"/>
      <c r="D12" s="9"/>
      <c r="E12" s="9"/>
      <c r="F12" s="8" t="s">
        <v>25</v>
      </c>
      <c r="G12" s="8" t="s">
        <v>136</v>
      </c>
    </row>
    <row r="13" spans="1:7" ht="102" x14ac:dyDescent="0.2">
      <c r="A13" s="42" t="s">
        <v>137</v>
      </c>
      <c r="B13" s="9"/>
      <c r="C13" s="9"/>
      <c r="D13" s="9"/>
      <c r="E13" s="9"/>
      <c r="F13" s="8" t="s">
        <v>138</v>
      </c>
      <c r="G13" s="8" t="s">
        <v>139</v>
      </c>
    </row>
    <row r="14" spans="1:7" x14ac:dyDescent="0.2">
      <c r="A14" s="6" t="s">
        <v>30</v>
      </c>
      <c r="B14" s="9"/>
      <c r="C14" s="9"/>
      <c r="D14" s="9"/>
      <c r="E14" s="9"/>
    </row>
    <row r="15" spans="1:7" x14ac:dyDescent="0.2">
      <c r="G15" s="5"/>
    </row>
    <row r="16" spans="1:7" ht="18" x14ac:dyDescent="0.25">
      <c r="A16" s="26" t="s">
        <v>140</v>
      </c>
      <c r="B16" s="29"/>
      <c r="C16" s="29"/>
      <c r="D16" s="29"/>
      <c r="E16" s="29"/>
      <c r="F16" s="27"/>
      <c r="G16" s="28"/>
    </row>
    <row r="17" spans="1:7" s="4" customFormat="1" x14ac:dyDescent="0.2">
      <c r="A17" s="6" t="s">
        <v>0</v>
      </c>
      <c r="B17" s="317" t="s">
        <v>71</v>
      </c>
      <c r="C17" s="317"/>
      <c r="D17" s="317"/>
      <c r="E17" s="317"/>
      <c r="F17" s="39" t="s">
        <v>34</v>
      </c>
      <c r="G17" s="6" t="s">
        <v>31</v>
      </c>
    </row>
    <row r="18" spans="1:7" ht="89.25" x14ac:dyDescent="0.2">
      <c r="A18" s="42" t="s">
        <v>32</v>
      </c>
      <c r="B18" s="9"/>
      <c r="C18" s="9"/>
      <c r="D18" s="9"/>
      <c r="E18" s="9"/>
      <c r="F18" s="14" t="s">
        <v>141</v>
      </c>
      <c r="G18" s="18" t="s">
        <v>142</v>
      </c>
    </row>
    <row r="19" spans="1:7" ht="76.5" x14ac:dyDescent="0.2">
      <c r="A19" s="42" t="s">
        <v>143</v>
      </c>
      <c r="B19" s="9"/>
      <c r="C19" s="9"/>
      <c r="D19" s="9"/>
      <c r="E19" s="9"/>
      <c r="F19" s="14" t="s">
        <v>144</v>
      </c>
      <c r="G19" s="18" t="s">
        <v>145</v>
      </c>
    </row>
    <row r="20" spans="1:7" x14ac:dyDescent="0.2">
      <c r="A20" s="42" t="s">
        <v>146</v>
      </c>
      <c r="B20" s="9"/>
      <c r="C20" s="9"/>
      <c r="D20" s="9"/>
      <c r="E20" s="9"/>
      <c r="F20" s="8" t="s">
        <v>147</v>
      </c>
      <c r="G20" s="18" t="s">
        <v>148</v>
      </c>
    </row>
    <row r="21" spans="1:7" x14ac:dyDescent="0.2">
      <c r="A21" s="42" t="s">
        <v>149</v>
      </c>
      <c r="B21" s="9"/>
      <c r="C21" s="9"/>
      <c r="D21" s="9"/>
      <c r="E21" s="9"/>
      <c r="F21" s="8" t="s">
        <v>150</v>
      </c>
      <c r="G21" s="18" t="s">
        <v>151</v>
      </c>
    </row>
    <row r="22" spans="1:7" x14ac:dyDescent="0.2">
      <c r="A22" s="6" t="s">
        <v>35</v>
      </c>
      <c r="B22" s="9"/>
      <c r="C22" s="9"/>
      <c r="D22" s="9"/>
      <c r="E22" s="9"/>
    </row>
    <row r="24" spans="1:7" ht="18" x14ac:dyDescent="0.25">
      <c r="A24" s="26" t="s">
        <v>152</v>
      </c>
      <c r="B24" s="27"/>
      <c r="C24" s="27"/>
      <c r="D24" s="27"/>
      <c r="E24" s="27"/>
    </row>
    <row r="25" spans="1:7" ht="25.5" x14ac:dyDescent="0.2">
      <c r="A25" s="6" t="s">
        <v>153</v>
      </c>
      <c r="B25" s="9"/>
      <c r="C25" s="9"/>
      <c r="D25" s="9"/>
      <c r="E25" s="9"/>
    </row>
    <row r="27" spans="1:7" ht="18" x14ac:dyDescent="0.25">
      <c r="A27" s="26" t="s">
        <v>154</v>
      </c>
      <c r="B27" s="27"/>
      <c r="C27" s="27"/>
      <c r="D27" s="27"/>
      <c r="E27" s="27"/>
      <c r="F27" s="27"/>
    </row>
    <row r="28" spans="1:7" ht="12.95" customHeight="1" x14ac:dyDescent="0.2">
      <c r="A28" s="19" t="s">
        <v>155</v>
      </c>
      <c r="B28" s="377" t="s">
        <v>37</v>
      </c>
      <c r="C28" s="378"/>
      <c r="D28" s="378"/>
      <c r="E28" s="379"/>
      <c r="F28" s="33" t="s">
        <v>38</v>
      </c>
    </row>
    <row r="29" spans="1:7" ht="38.25" x14ac:dyDescent="0.2">
      <c r="A29" s="17" t="s">
        <v>156</v>
      </c>
      <c r="B29" s="365"/>
      <c r="C29" s="366"/>
      <c r="D29" s="366"/>
      <c r="E29" s="366"/>
      <c r="F29" s="43" t="s">
        <v>157</v>
      </c>
    </row>
    <row r="31" spans="1:7" ht="18" x14ac:dyDescent="0.25">
      <c r="A31" s="26" t="s">
        <v>158</v>
      </c>
      <c r="B31" s="27"/>
      <c r="C31" s="27"/>
      <c r="D31" s="27"/>
      <c r="E31" s="27"/>
      <c r="F31" s="27"/>
      <c r="G31" s="28"/>
    </row>
    <row r="32" spans="1:7" x14ac:dyDescent="0.2">
      <c r="A32" s="6" t="s">
        <v>159</v>
      </c>
      <c r="B32" s="370" t="s">
        <v>37</v>
      </c>
      <c r="C32" s="371"/>
      <c r="D32" s="371"/>
      <c r="E32" s="372"/>
      <c r="F32" s="280" t="s">
        <v>38</v>
      </c>
      <c r="G32" s="280"/>
    </row>
    <row r="33" spans="1:10" ht="27" customHeight="1" x14ac:dyDescent="0.2">
      <c r="A33" s="42" t="s">
        <v>42</v>
      </c>
      <c r="B33" s="9"/>
      <c r="C33" s="9"/>
      <c r="D33" s="9"/>
      <c r="E33" s="9"/>
      <c r="F33" s="247" t="s">
        <v>160</v>
      </c>
      <c r="G33" s="368"/>
    </row>
    <row r="34" spans="1:10" ht="33" customHeight="1" x14ac:dyDescent="0.2">
      <c r="A34" s="42" t="s">
        <v>43</v>
      </c>
      <c r="B34" s="9"/>
      <c r="C34" s="9"/>
      <c r="D34" s="9"/>
      <c r="E34" s="9"/>
      <c r="F34" s="247" t="s">
        <v>161</v>
      </c>
      <c r="G34" s="368"/>
    </row>
    <row r="35" spans="1:10" ht="18" customHeight="1" x14ac:dyDescent="0.2">
      <c r="A35" s="42" t="s">
        <v>44</v>
      </c>
      <c r="B35" s="9"/>
      <c r="C35" s="9"/>
      <c r="D35" s="9"/>
      <c r="E35" s="9"/>
      <c r="F35" s="247" t="s">
        <v>162</v>
      </c>
      <c r="G35" s="368"/>
    </row>
    <row r="36" spans="1:10" ht="29.1" customHeight="1" x14ac:dyDescent="0.2">
      <c r="A36" s="17" t="s">
        <v>45</v>
      </c>
      <c r="B36" s="365"/>
      <c r="C36" s="366"/>
      <c r="D36" s="366"/>
      <c r="E36" s="367"/>
      <c r="F36" s="247" t="s">
        <v>163</v>
      </c>
      <c r="G36" s="368"/>
    </row>
    <row r="38" spans="1:10" ht="18" x14ac:dyDescent="0.25">
      <c r="A38" s="26" t="s">
        <v>164</v>
      </c>
      <c r="B38" s="27"/>
      <c r="C38" s="27"/>
      <c r="D38" s="27"/>
      <c r="E38" s="27"/>
      <c r="F38" s="27"/>
    </row>
    <row r="39" spans="1:10" ht="12.95" customHeight="1" x14ac:dyDescent="0.2">
      <c r="A39" s="2" t="s">
        <v>36</v>
      </c>
      <c r="B39" s="362" t="s">
        <v>46</v>
      </c>
      <c r="C39" s="363"/>
      <c r="D39" s="363"/>
      <c r="E39" s="373"/>
      <c r="F39" s="39" t="s">
        <v>47</v>
      </c>
      <c r="G39" s="3"/>
    </row>
    <row r="40" spans="1:10" ht="102" x14ac:dyDescent="0.2">
      <c r="A40" s="42" t="s">
        <v>165</v>
      </c>
      <c r="B40" s="9"/>
      <c r="C40" s="9"/>
      <c r="D40" s="9"/>
      <c r="E40" s="9"/>
      <c r="F40" s="42" t="s">
        <v>166</v>
      </c>
      <c r="G40" s="3"/>
    </row>
    <row r="41" spans="1:10" ht="102" x14ac:dyDescent="0.2">
      <c r="A41" s="42" t="s">
        <v>167</v>
      </c>
      <c r="B41" s="365"/>
      <c r="C41" s="366"/>
      <c r="D41" s="366"/>
      <c r="E41" s="367"/>
      <c r="F41" s="42" t="s">
        <v>168</v>
      </c>
      <c r="G41" s="3"/>
    </row>
    <row r="42" spans="1:10" ht="15" x14ac:dyDescent="0.25">
      <c r="F42"/>
      <c r="G42"/>
      <c r="H42"/>
      <c r="I42"/>
      <c r="J42"/>
    </row>
    <row r="43" spans="1:10" ht="15" x14ac:dyDescent="0.25">
      <c r="F43"/>
      <c r="G43"/>
      <c r="H43"/>
      <c r="I43"/>
      <c r="J43"/>
    </row>
    <row r="44" spans="1:10" ht="15" x14ac:dyDescent="0.25">
      <c r="F44"/>
      <c r="G44"/>
      <c r="H44"/>
      <c r="I44"/>
      <c r="J44"/>
    </row>
    <row r="45" spans="1:10" ht="18" x14ac:dyDescent="0.25">
      <c r="A45" s="24" t="s">
        <v>48</v>
      </c>
      <c r="B45" s="25"/>
      <c r="C45" s="25"/>
      <c r="D45" s="25"/>
      <c r="E45" s="25"/>
    </row>
    <row r="46" spans="1:10" x14ac:dyDescent="0.2">
      <c r="A46" s="369" t="s">
        <v>169</v>
      </c>
      <c r="B46" s="369"/>
      <c r="C46" s="369"/>
      <c r="D46" s="369"/>
      <c r="E46" s="369"/>
      <c r="F46" s="21"/>
    </row>
    <row r="47" spans="1:10" x14ac:dyDescent="0.2">
      <c r="A47" s="23" t="s">
        <v>50</v>
      </c>
      <c r="B47" s="38" t="s">
        <v>51</v>
      </c>
      <c r="C47" s="374" t="s">
        <v>38</v>
      </c>
      <c r="D47" s="375"/>
      <c r="E47" s="376"/>
    </row>
    <row r="48" spans="1:10" ht="30" customHeight="1" x14ac:dyDescent="0.2">
      <c r="A48" s="42" t="s">
        <v>52</v>
      </c>
      <c r="B48" s="32"/>
      <c r="C48" s="353" t="s">
        <v>170</v>
      </c>
      <c r="D48" s="353"/>
      <c r="E48" s="353"/>
    </row>
    <row r="49" spans="1:5" ht="30" customHeight="1" x14ac:dyDescent="0.2">
      <c r="A49" s="42" t="s">
        <v>171</v>
      </c>
      <c r="B49" s="32"/>
      <c r="C49" s="353" t="s">
        <v>172</v>
      </c>
      <c r="D49" s="353"/>
      <c r="E49" s="353"/>
    </row>
    <row r="50" spans="1:5" ht="30" customHeight="1" x14ac:dyDescent="0.2">
      <c r="A50" s="42" t="s">
        <v>173</v>
      </c>
      <c r="B50" s="32"/>
      <c r="C50" s="353" t="s">
        <v>174</v>
      </c>
      <c r="D50" s="353"/>
      <c r="E50" s="353"/>
    </row>
    <row r="51" spans="1:5" ht="30" customHeight="1" x14ac:dyDescent="0.2">
      <c r="A51" s="42" t="s">
        <v>53</v>
      </c>
      <c r="B51" s="32"/>
      <c r="C51" s="353" t="s">
        <v>175</v>
      </c>
      <c r="D51" s="353"/>
      <c r="E51" s="353"/>
    </row>
  </sheetData>
  <mergeCells count="20">
    <mergeCell ref="A1:G1"/>
    <mergeCell ref="C47:E47"/>
    <mergeCell ref="C48:E48"/>
    <mergeCell ref="C49:E49"/>
    <mergeCell ref="C50:E50"/>
    <mergeCell ref="B3:E3"/>
    <mergeCell ref="B17:E17"/>
    <mergeCell ref="B29:E29"/>
    <mergeCell ref="B28:E28"/>
    <mergeCell ref="C51:E51"/>
    <mergeCell ref="F32:G32"/>
    <mergeCell ref="B36:E36"/>
    <mergeCell ref="F33:G33"/>
    <mergeCell ref="F34:G34"/>
    <mergeCell ref="F35:G35"/>
    <mergeCell ref="F36:G36"/>
    <mergeCell ref="A46:E46"/>
    <mergeCell ref="B32:E32"/>
    <mergeCell ref="B39:E39"/>
    <mergeCell ref="B41:E41"/>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357" t="s">
        <v>176</v>
      </c>
      <c r="B1" s="357"/>
      <c r="C1" s="357"/>
      <c r="D1" s="357"/>
      <c r="E1" s="357"/>
      <c r="F1" s="357"/>
      <c r="G1" s="358"/>
    </row>
    <row r="2" spans="1:7" s="22" customFormat="1" ht="18" x14ac:dyDescent="0.25">
      <c r="A2" s="26" t="s">
        <v>177</v>
      </c>
      <c r="B2" s="30"/>
      <c r="C2" s="30"/>
      <c r="D2" s="30"/>
      <c r="E2" s="30"/>
      <c r="F2" s="26"/>
      <c r="G2" s="31"/>
    </row>
    <row r="3" spans="1:7" s="4" customFormat="1" x14ac:dyDescent="0.2">
      <c r="A3" s="6" t="s">
        <v>0</v>
      </c>
      <c r="B3" s="273" t="s">
        <v>71</v>
      </c>
      <c r="C3" s="274"/>
      <c r="D3" s="274"/>
      <c r="E3" s="275"/>
      <c r="F3" s="39" t="s">
        <v>1</v>
      </c>
      <c r="G3" s="6" t="s">
        <v>2</v>
      </c>
    </row>
    <row r="4" spans="1:7" s="4" customFormat="1" x14ac:dyDescent="0.2">
      <c r="A4" s="6"/>
      <c r="B4" s="39" t="s">
        <v>72</v>
      </c>
      <c r="C4" s="39" t="s">
        <v>72</v>
      </c>
      <c r="D4" s="39" t="s">
        <v>72</v>
      </c>
      <c r="E4" s="39" t="s">
        <v>72</v>
      </c>
      <c r="F4" s="39"/>
      <c r="G4" s="6"/>
    </row>
    <row r="5" spans="1:7" ht="36" customHeight="1" x14ac:dyDescent="0.2">
      <c r="A5" s="42" t="s">
        <v>3</v>
      </c>
      <c r="B5" s="9"/>
      <c r="C5" s="9"/>
      <c r="D5" s="9"/>
      <c r="E5" s="9"/>
      <c r="F5" s="8" t="s">
        <v>4</v>
      </c>
      <c r="G5" s="8" t="s">
        <v>5</v>
      </c>
    </row>
    <row r="6" spans="1:7" ht="87" customHeight="1" x14ac:dyDescent="0.2">
      <c r="A6" s="42" t="s">
        <v>178</v>
      </c>
      <c r="B6" s="9"/>
      <c r="C6" s="9"/>
      <c r="D6" s="9"/>
      <c r="E6" s="9"/>
      <c r="F6" s="8" t="s">
        <v>179</v>
      </c>
      <c r="G6" s="8" t="s">
        <v>180</v>
      </c>
    </row>
    <row r="7" spans="1:7" ht="90.75" customHeight="1" x14ac:dyDescent="0.2">
      <c r="A7" s="42" t="s">
        <v>181</v>
      </c>
      <c r="B7" s="9"/>
      <c r="C7" s="9"/>
      <c r="D7" s="9"/>
      <c r="E7" s="9"/>
      <c r="F7" s="8" t="s">
        <v>182</v>
      </c>
      <c r="G7" s="8" t="s">
        <v>183</v>
      </c>
    </row>
    <row r="8" spans="1:7" ht="49.5" customHeight="1" x14ac:dyDescent="0.2">
      <c r="A8" s="42" t="s">
        <v>184</v>
      </c>
      <c r="B8" s="9"/>
      <c r="C8" s="9"/>
      <c r="D8" s="9"/>
      <c r="E8" s="9"/>
      <c r="F8" s="8" t="s">
        <v>185</v>
      </c>
      <c r="G8" s="8" t="s">
        <v>186</v>
      </c>
    </row>
    <row r="9" spans="1:7" ht="32.25" customHeight="1" x14ac:dyDescent="0.2">
      <c r="A9" s="42" t="s">
        <v>187</v>
      </c>
      <c r="B9" s="9"/>
      <c r="C9" s="9"/>
      <c r="D9" s="9"/>
      <c r="E9" s="9"/>
      <c r="F9" s="8" t="s">
        <v>188</v>
      </c>
      <c r="G9" s="8" t="s">
        <v>189</v>
      </c>
    </row>
    <row r="10" spans="1:7" ht="30.75" customHeight="1" x14ac:dyDescent="0.2">
      <c r="A10" s="42" t="s">
        <v>190</v>
      </c>
      <c r="B10" s="9"/>
      <c r="C10" s="9"/>
      <c r="D10" s="9"/>
      <c r="E10" s="9"/>
      <c r="F10" s="8" t="s">
        <v>191</v>
      </c>
      <c r="G10" s="8" t="s">
        <v>189</v>
      </c>
    </row>
    <row r="11" spans="1:7" ht="31.5" customHeight="1" x14ac:dyDescent="0.2">
      <c r="A11" s="42" t="s">
        <v>192</v>
      </c>
      <c r="B11" s="9"/>
      <c r="C11" s="9"/>
      <c r="D11" s="9"/>
      <c r="E11" s="9"/>
      <c r="F11" s="8" t="s">
        <v>193</v>
      </c>
      <c r="G11" s="8" t="s">
        <v>189</v>
      </c>
    </row>
    <row r="12" spans="1:7" ht="27" customHeight="1" x14ac:dyDescent="0.2">
      <c r="A12" s="6" t="s">
        <v>30</v>
      </c>
      <c r="B12" s="9"/>
      <c r="C12" s="9"/>
      <c r="D12" s="9"/>
      <c r="E12" s="9"/>
    </row>
    <row r="13" spans="1:7" x14ac:dyDescent="0.2">
      <c r="G13" s="5"/>
    </row>
    <row r="14" spans="1:7" ht="18" x14ac:dyDescent="0.25">
      <c r="A14" s="26" t="s">
        <v>194</v>
      </c>
      <c r="B14" s="29"/>
      <c r="C14" s="29"/>
      <c r="D14" s="29"/>
      <c r="E14" s="29"/>
      <c r="F14" s="27"/>
      <c r="G14" s="28"/>
    </row>
    <row r="15" spans="1:7" s="4" customFormat="1" x14ac:dyDescent="0.2">
      <c r="A15" s="6" t="s">
        <v>0</v>
      </c>
      <c r="B15" s="317" t="s">
        <v>71</v>
      </c>
      <c r="C15" s="317"/>
      <c r="D15" s="317"/>
      <c r="E15" s="317"/>
      <c r="F15" s="39" t="s">
        <v>34</v>
      </c>
      <c r="G15" s="6" t="s">
        <v>31</v>
      </c>
    </row>
    <row r="16" spans="1:7" ht="108.75" customHeight="1" x14ac:dyDescent="0.2">
      <c r="A16" s="42" t="s">
        <v>195</v>
      </c>
      <c r="B16" s="9"/>
      <c r="C16" s="9"/>
      <c r="D16" s="9"/>
      <c r="E16" s="9"/>
      <c r="F16" s="14" t="s">
        <v>196</v>
      </c>
      <c r="G16" s="18" t="s">
        <v>197</v>
      </c>
    </row>
    <row r="17" spans="1:7" ht="103.5" customHeight="1" x14ac:dyDescent="0.2">
      <c r="A17" s="42" t="s">
        <v>198</v>
      </c>
      <c r="B17" s="9"/>
      <c r="C17" s="9"/>
      <c r="D17" s="9"/>
      <c r="E17" s="9"/>
      <c r="F17" s="14" t="s">
        <v>199</v>
      </c>
      <c r="G17" s="18" t="s">
        <v>197</v>
      </c>
    </row>
    <row r="18" spans="1:7" ht="51" x14ac:dyDescent="0.2">
      <c r="A18" s="42" t="s">
        <v>200</v>
      </c>
      <c r="B18" s="9"/>
      <c r="C18" s="9"/>
      <c r="D18" s="9"/>
      <c r="E18" s="9"/>
      <c r="F18" s="8" t="s">
        <v>201</v>
      </c>
      <c r="G18" s="18" t="s">
        <v>202</v>
      </c>
    </row>
    <row r="19" spans="1:7" ht="38.25" x14ac:dyDescent="0.2">
      <c r="A19" s="42" t="s">
        <v>203</v>
      </c>
      <c r="B19" s="9"/>
      <c r="C19" s="9"/>
      <c r="D19" s="9"/>
      <c r="E19" s="9"/>
      <c r="F19" s="8" t="s">
        <v>204</v>
      </c>
      <c r="G19" s="8" t="s">
        <v>205</v>
      </c>
    </row>
    <row r="20" spans="1:7" ht="51" x14ac:dyDescent="0.2">
      <c r="A20" s="42" t="s">
        <v>206</v>
      </c>
      <c r="B20" s="9"/>
      <c r="C20" s="9"/>
      <c r="D20" s="9"/>
      <c r="E20" s="9"/>
      <c r="F20" s="8" t="s">
        <v>207</v>
      </c>
      <c r="G20" s="8" t="s">
        <v>208</v>
      </c>
    </row>
    <row r="21" spans="1:7" x14ac:dyDescent="0.2">
      <c r="A21" s="42" t="s">
        <v>209</v>
      </c>
      <c r="B21" s="9"/>
      <c r="C21" s="9"/>
      <c r="D21" s="9"/>
      <c r="E21" s="9"/>
      <c r="F21" s="8" t="s">
        <v>210</v>
      </c>
      <c r="G21" s="8" t="s">
        <v>211</v>
      </c>
    </row>
    <row r="22" spans="1:7" x14ac:dyDescent="0.2">
      <c r="A22" s="42" t="s">
        <v>212</v>
      </c>
      <c r="B22" s="9"/>
      <c r="C22" s="9"/>
      <c r="D22" s="9"/>
      <c r="E22" s="9"/>
      <c r="F22" s="8" t="s">
        <v>213</v>
      </c>
      <c r="G22" s="8" t="s">
        <v>211</v>
      </c>
    </row>
    <row r="23" spans="1:7" x14ac:dyDescent="0.2">
      <c r="A23" s="42" t="s">
        <v>214</v>
      </c>
      <c r="B23" s="9"/>
      <c r="C23" s="9"/>
      <c r="D23" s="9"/>
      <c r="E23" s="9"/>
      <c r="F23" s="8" t="s">
        <v>215</v>
      </c>
      <c r="G23" s="8" t="s">
        <v>216</v>
      </c>
    </row>
    <row r="24" spans="1:7" x14ac:dyDescent="0.2">
      <c r="A24" s="6" t="s">
        <v>35</v>
      </c>
      <c r="B24" s="9"/>
      <c r="C24" s="9"/>
      <c r="D24" s="9"/>
      <c r="E24" s="9"/>
    </row>
    <row r="26" spans="1:7" ht="18" x14ac:dyDescent="0.25">
      <c r="A26" s="26" t="s">
        <v>217</v>
      </c>
      <c r="B26" s="27"/>
      <c r="C26" s="27"/>
      <c r="D26" s="27"/>
      <c r="E26" s="27"/>
    </row>
    <row r="27" spans="1:7" ht="25.5" x14ac:dyDescent="0.2">
      <c r="A27" s="6" t="s">
        <v>218</v>
      </c>
      <c r="B27" s="9"/>
      <c r="C27" s="9"/>
      <c r="D27" s="9"/>
      <c r="E27" s="9"/>
    </row>
    <row r="29" spans="1:7" ht="18" x14ac:dyDescent="0.25">
      <c r="A29" s="26" t="s">
        <v>219</v>
      </c>
      <c r="B29" s="27"/>
      <c r="C29" s="27"/>
      <c r="D29" s="27"/>
      <c r="E29" s="27"/>
      <c r="F29" s="27"/>
    </row>
    <row r="30" spans="1:7" ht="12.95" customHeight="1" x14ac:dyDescent="0.2">
      <c r="A30" s="19" t="s">
        <v>155</v>
      </c>
      <c r="B30" s="377" t="s">
        <v>37</v>
      </c>
      <c r="C30" s="378"/>
      <c r="D30" s="378"/>
      <c r="E30" s="379"/>
      <c r="F30" s="39" t="s">
        <v>38</v>
      </c>
    </row>
    <row r="31" spans="1:7" ht="38.25" x14ac:dyDescent="0.2">
      <c r="A31" s="17" t="s">
        <v>220</v>
      </c>
      <c r="B31" s="365"/>
      <c r="C31" s="366"/>
      <c r="D31" s="366"/>
      <c r="E31" s="367"/>
      <c r="F31" s="36" t="s">
        <v>221</v>
      </c>
    </row>
    <row r="33" spans="1:10" ht="18" x14ac:dyDescent="0.25">
      <c r="A33" s="26" t="s">
        <v>222</v>
      </c>
      <c r="B33" s="27"/>
      <c r="C33" s="27"/>
      <c r="D33" s="27"/>
      <c r="E33" s="27"/>
      <c r="F33" s="27"/>
      <c r="G33" s="28"/>
    </row>
    <row r="34" spans="1:10" x14ac:dyDescent="0.2">
      <c r="A34" s="380" t="s">
        <v>223</v>
      </c>
      <c r="B34" s="380"/>
      <c r="C34" s="1"/>
      <c r="D34" s="1"/>
      <c r="E34" s="1"/>
      <c r="F34" s="1"/>
      <c r="H34" s="1"/>
      <c r="I34" s="1"/>
      <c r="J34" s="1"/>
    </row>
    <row r="35" spans="1:10" x14ac:dyDescent="0.2">
      <c r="A35" s="6" t="s">
        <v>224</v>
      </c>
      <c r="B35" s="317" t="s">
        <v>37</v>
      </c>
      <c r="C35" s="317"/>
      <c r="D35" s="317"/>
      <c r="E35" s="317"/>
      <c r="F35" s="280" t="s">
        <v>38</v>
      </c>
      <c r="G35" s="280"/>
    </row>
    <row r="36" spans="1:10" ht="33" customHeight="1" x14ac:dyDescent="0.2">
      <c r="A36" s="42" t="s">
        <v>42</v>
      </c>
      <c r="B36" s="9"/>
      <c r="C36" s="9"/>
      <c r="D36" s="9"/>
      <c r="E36" s="9"/>
      <c r="F36" s="282" t="s">
        <v>225</v>
      </c>
      <c r="G36" s="282"/>
    </row>
    <row r="37" spans="1:10" ht="33.75" customHeight="1" x14ac:dyDescent="0.2">
      <c r="A37" s="42" t="s">
        <v>226</v>
      </c>
      <c r="B37" s="9"/>
      <c r="C37" s="9"/>
      <c r="D37" s="9"/>
      <c r="E37" s="9"/>
      <c r="F37" s="282" t="s">
        <v>227</v>
      </c>
      <c r="G37" s="282"/>
    </row>
    <row r="38" spans="1:10" ht="33" customHeight="1" x14ac:dyDescent="0.2">
      <c r="A38" s="42" t="s">
        <v>228</v>
      </c>
      <c r="B38" s="9"/>
      <c r="C38" s="9"/>
      <c r="D38" s="9"/>
      <c r="E38" s="9"/>
      <c r="F38" s="282" t="s">
        <v>229</v>
      </c>
      <c r="G38" s="282"/>
    </row>
    <row r="39" spans="1:10" ht="21.75" customHeight="1" x14ac:dyDescent="0.2">
      <c r="A39" s="42" t="s">
        <v>230</v>
      </c>
      <c r="B39" s="9"/>
      <c r="C39" s="9"/>
      <c r="D39" s="9"/>
      <c r="E39" s="9"/>
      <c r="F39" s="247" t="s">
        <v>231</v>
      </c>
      <c r="G39" s="368"/>
    </row>
    <row r="40" spans="1:10" ht="24.75" customHeight="1" x14ac:dyDescent="0.2">
      <c r="A40" s="42" t="s">
        <v>232</v>
      </c>
      <c r="B40" s="9"/>
      <c r="C40" s="9"/>
      <c r="D40" s="9"/>
      <c r="E40" s="9"/>
      <c r="F40" s="247" t="s">
        <v>233</v>
      </c>
      <c r="G40" s="368"/>
    </row>
    <row r="41" spans="1:10" ht="28.5" customHeight="1" x14ac:dyDescent="0.2">
      <c r="A41" s="42" t="s">
        <v>234</v>
      </c>
      <c r="B41" s="365"/>
      <c r="C41" s="366"/>
      <c r="D41" s="366"/>
      <c r="E41" s="367"/>
      <c r="F41" s="247" t="s">
        <v>235</v>
      </c>
      <c r="G41" s="368"/>
    </row>
    <row r="42" spans="1:10" ht="28.5" customHeight="1" x14ac:dyDescent="0.2">
      <c r="A42" s="42" t="s">
        <v>236</v>
      </c>
      <c r="B42" s="365"/>
      <c r="C42" s="366"/>
      <c r="D42" s="366"/>
      <c r="E42" s="367"/>
      <c r="F42" s="247" t="s">
        <v>237</v>
      </c>
      <c r="G42" s="368"/>
    </row>
    <row r="43" spans="1:10" ht="17.25" customHeight="1" x14ac:dyDescent="0.2">
      <c r="A43" s="20" t="s">
        <v>238</v>
      </c>
      <c r="B43" s="16"/>
      <c r="C43" s="16"/>
      <c r="D43" s="16"/>
      <c r="E43" s="16"/>
      <c r="F43" s="16"/>
      <c r="G43" s="16"/>
    </row>
    <row r="44" spans="1:10" x14ac:dyDescent="0.2">
      <c r="B44" s="1"/>
      <c r="C44" s="1"/>
      <c r="D44" s="1"/>
      <c r="E44" s="1"/>
      <c r="F44" s="1"/>
    </row>
    <row r="45" spans="1:10" ht="18" x14ac:dyDescent="0.25">
      <c r="A45" s="26" t="s">
        <v>239</v>
      </c>
      <c r="B45" s="27"/>
      <c r="C45" s="27"/>
      <c r="D45" s="27"/>
      <c r="E45" s="27"/>
      <c r="F45" s="27"/>
    </row>
    <row r="46" spans="1:10" x14ac:dyDescent="0.2">
      <c r="A46" s="2" t="s">
        <v>36</v>
      </c>
      <c r="B46" s="362" t="s">
        <v>46</v>
      </c>
      <c r="C46" s="363"/>
      <c r="D46" s="363"/>
      <c r="E46" s="373"/>
      <c r="F46" s="39" t="s">
        <v>47</v>
      </c>
      <c r="G46" s="3"/>
    </row>
    <row r="47" spans="1:10" ht="48.95" customHeight="1" x14ac:dyDescent="0.2">
      <c r="A47" s="42" t="s">
        <v>240</v>
      </c>
      <c r="B47" s="9"/>
      <c r="C47" s="9"/>
      <c r="D47" s="9"/>
      <c r="E47" s="9"/>
      <c r="F47" s="381" t="s">
        <v>241</v>
      </c>
      <c r="G47" s="3"/>
    </row>
    <row r="48" spans="1:10" ht="54.6" customHeight="1" x14ac:dyDescent="0.2">
      <c r="A48" s="42" t="s">
        <v>242</v>
      </c>
      <c r="B48" s="9"/>
      <c r="C48" s="9"/>
      <c r="D48" s="9"/>
      <c r="E48" s="9"/>
      <c r="F48" s="382"/>
      <c r="G48" s="3"/>
    </row>
    <row r="49" spans="1:10" ht="48" customHeight="1" x14ac:dyDescent="0.2">
      <c r="A49" s="42" t="s">
        <v>243</v>
      </c>
      <c r="B49" s="365"/>
      <c r="C49" s="366"/>
      <c r="D49" s="366"/>
      <c r="E49" s="367"/>
      <c r="F49" s="381" t="s">
        <v>244</v>
      </c>
      <c r="G49" s="3"/>
    </row>
    <row r="50" spans="1:10" ht="61.5" customHeight="1" x14ac:dyDescent="0.2">
      <c r="A50" s="42" t="s">
        <v>245</v>
      </c>
      <c r="B50" s="365"/>
      <c r="C50" s="366"/>
      <c r="D50" s="366"/>
      <c r="E50" s="367"/>
      <c r="F50" s="382"/>
      <c r="G50" s="3"/>
    </row>
    <row r="51" spans="1:10" ht="15" x14ac:dyDescent="0.25">
      <c r="F51"/>
      <c r="G51"/>
      <c r="H51"/>
      <c r="I51"/>
      <c r="J51"/>
    </row>
    <row r="52" spans="1:10" ht="15" x14ac:dyDescent="0.25">
      <c r="F52"/>
      <c r="G52"/>
      <c r="H52"/>
      <c r="I52"/>
      <c r="J52"/>
    </row>
    <row r="53" spans="1:10" ht="15" x14ac:dyDescent="0.25">
      <c r="F53"/>
      <c r="G53"/>
      <c r="H53"/>
      <c r="I53"/>
      <c r="J53"/>
    </row>
    <row r="54" spans="1:10" ht="18" x14ac:dyDescent="0.25">
      <c r="A54" s="24" t="s">
        <v>48</v>
      </c>
      <c r="B54" s="25"/>
      <c r="C54" s="25"/>
      <c r="D54" s="25"/>
      <c r="E54" s="25"/>
    </row>
    <row r="55" spans="1:10" x14ac:dyDescent="0.2">
      <c r="A55" s="369" t="s">
        <v>169</v>
      </c>
      <c r="B55" s="369"/>
      <c r="C55" s="369"/>
      <c r="D55" s="369"/>
      <c r="E55" s="369"/>
      <c r="F55" s="21"/>
    </row>
    <row r="56" spans="1:10" x14ac:dyDescent="0.2">
      <c r="A56" s="6" t="s">
        <v>50</v>
      </c>
      <c r="B56" s="34" t="s">
        <v>51</v>
      </c>
      <c r="C56" s="354" t="s">
        <v>38</v>
      </c>
      <c r="D56" s="355"/>
      <c r="E56" s="356"/>
    </row>
    <row r="57" spans="1:10" ht="30" customHeight="1" x14ac:dyDescent="0.2">
      <c r="A57" s="37" t="s">
        <v>52</v>
      </c>
      <c r="B57" s="35"/>
      <c r="C57" s="353" t="s">
        <v>246</v>
      </c>
      <c r="D57" s="353"/>
      <c r="E57" s="353"/>
    </row>
    <row r="58" spans="1:10" ht="30" customHeight="1" x14ac:dyDescent="0.2">
      <c r="A58" s="37" t="s">
        <v>247</v>
      </c>
      <c r="B58" s="35"/>
      <c r="C58" s="353" t="s">
        <v>248</v>
      </c>
      <c r="D58" s="353"/>
      <c r="E58" s="353"/>
    </row>
    <row r="59" spans="1:10" ht="30" customHeight="1" x14ac:dyDescent="0.2">
      <c r="A59" s="37" t="s">
        <v>249</v>
      </c>
      <c r="B59" s="35"/>
      <c r="C59" s="353" t="s">
        <v>250</v>
      </c>
      <c r="D59" s="353"/>
      <c r="E59" s="353"/>
    </row>
    <row r="60" spans="1:10" ht="30" customHeight="1" x14ac:dyDescent="0.2">
      <c r="A60" s="37" t="s">
        <v>251</v>
      </c>
      <c r="B60" s="35"/>
      <c r="C60" s="353" t="s">
        <v>252</v>
      </c>
      <c r="D60" s="353"/>
      <c r="E60" s="353"/>
    </row>
    <row r="61" spans="1:10" ht="34.5" customHeight="1" x14ac:dyDescent="0.2">
      <c r="A61" s="37" t="s">
        <v>53</v>
      </c>
      <c r="B61" s="35"/>
      <c r="C61" s="353" t="s">
        <v>253</v>
      </c>
      <c r="D61" s="353"/>
      <c r="E61" s="353"/>
    </row>
    <row r="62" spans="1:10" ht="48" customHeight="1" x14ac:dyDescent="0.2">
      <c r="A62" s="37" t="s">
        <v>254</v>
      </c>
      <c r="B62" s="35"/>
      <c r="C62" s="353" t="s">
        <v>255</v>
      </c>
      <c r="D62" s="353"/>
      <c r="E62" s="353"/>
    </row>
  </sheetData>
  <mergeCells count="30">
    <mergeCell ref="C62:E62"/>
    <mergeCell ref="A55:E55"/>
    <mergeCell ref="F47:F48"/>
    <mergeCell ref="C56:E56"/>
    <mergeCell ref="C57:E57"/>
    <mergeCell ref="C58:E58"/>
    <mergeCell ref="C59:E59"/>
    <mergeCell ref="C60:E60"/>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A1:G1"/>
    <mergeCell ref="B3:E3"/>
    <mergeCell ref="B15:E15"/>
    <mergeCell ref="A34:B34"/>
    <mergeCell ref="B30:E30"/>
    <mergeCell ref="B31:E3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DBE03CD8348C45B8A775BDEFD5B35D" ma:contentTypeVersion="19" ma:contentTypeDescription="Create a new document." ma:contentTypeScope="" ma:versionID="2f162509da4aa93a4a8e26aa77ec8868">
  <xsd:schema xmlns:xsd="http://www.w3.org/2001/XMLSchema" xmlns:xs="http://www.w3.org/2001/XMLSchema" xmlns:p="http://schemas.microsoft.com/office/2006/metadata/properties" xmlns:ns2="96af71bf-d2fb-443e-91dd-a60de4134e5c" xmlns:ns3="ca31e20c-fef4-4ab4-a631-2d8088719dc4" targetNamespace="http://schemas.microsoft.com/office/2006/metadata/properties" ma:root="true" ma:fieldsID="e0985eaad2b6e53d6a40754108a1d782" ns2:_="" ns3:_="">
    <xsd:import namespace="96af71bf-d2fb-443e-91dd-a60de4134e5c"/>
    <xsd:import namespace="ca31e20c-fef4-4ab4-a631-2d8088719d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f71bf-d2fb-443e-91dd-a60de4134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d75243-efea-48d9-812b-454fa4c299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31e20c-fef4-4ab4-a631-2d8088719d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0bd7c44-8438-4db9-a3c1-d8c95935f51f}" ma:internalName="TaxCatchAll" ma:showField="CatchAllData" ma:web="ca31e20c-fef4-4ab4-a631-2d8088719d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31e20c-fef4-4ab4-a631-2d8088719dc4" xsi:nil="true"/>
    <lcf76f155ced4ddcb4097134ff3c332f xmlns="96af71bf-d2fb-443e-91dd-a60de4134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8F6E02-6BC2-4FD8-BA00-86F3B3402038}">
  <ds:schemaRefs>
    <ds:schemaRef ds:uri="http://schemas.microsoft.com/sharepoint/v3/contenttype/forms"/>
  </ds:schemaRefs>
</ds:datastoreItem>
</file>

<file path=customXml/itemProps2.xml><?xml version="1.0" encoding="utf-8"?>
<ds:datastoreItem xmlns:ds="http://schemas.openxmlformats.org/officeDocument/2006/customXml" ds:itemID="{EE547AA9-A8E4-4F2A-B2D9-2237E920BF8B}"/>
</file>

<file path=customXml/itemProps3.xml><?xml version="1.0" encoding="utf-8"?>
<ds:datastoreItem xmlns:ds="http://schemas.openxmlformats.org/officeDocument/2006/customXml" ds:itemID="{2C4B5757-E31E-4C29-8D67-A9A67276A90A}">
  <ds:schemaRefs>
    <ds:schemaRef ds:uri="http://schemas.microsoft.com/office/2006/metadata/properties"/>
    <ds:schemaRef ds:uri="http://schemas.microsoft.com/office/infopath/2007/PartnerControls"/>
    <ds:schemaRef ds:uri="066e5197-e0d9-4d82-87ff-9454abe1574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V2.0 UPDATES_PLEASE READ FIRST</vt:lpstr>
      <vt:lpstr>Instructions for Completing</vt:lpstr>
      <vt:lpstr>Data Entry Sheets ==&gt;</vt:lpstr>
      <vt:lpstr>Company Information</vt:lpstr>
      <vt:lpstr>G&amp;B GHGRP Facilities</vt:lpstr>
      <vt:lpstr>G&amp;B Non-GHGRP Facilities</vt:lpstr>
      <vt:lpstr>Summary Data ==&gt;</vt:lpstr>
      <vt:lpstr>Public Disclosure Data</vt:lpstr>
      <vt:lpstr>Information Sheets==&gt;</vt:lpstr>
      <vt:lpstr>Overview of CH4 Intensity</vt:lpstr>
      <vt:lpstr>Emission Factor References</vt:lpstr>
      <vt:lpstr>Processing</vt:lpstr>
      <vt:lpstr>Transmission &amp; Storage</vt:lpstr>
      <vt:lpstr>Distribution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/issuesandpolicy/Documents/NGSI_ReportingTemplate_GatheringBoosting.xlsx</dc:title>
  <dc:subject/>
  <dc:creator>Pye Russell</dc:creator>
  <cp:keywords/>
  <dc:description/>
  <cp:lastModifiedBy>James Tangeman</cp:lastModifiedBy>
  <cp:revision/>
  <dcterms:created xsi:type="dcterms:W3CDTF">2020-06-01T19:14:31Z</dcterms:created>
  <dcterms:modified xsi:type="dcterms:W3CDTF">2024-08-16T16:15:12Z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0x01010061B5CBDD8C1EEE48AA76502F4D5682F7</vt:lpwstr>
  </property>
  <property fmtid="{D5CDD505-2E9C-101B-9397-08002B2CF9AE}" pid="3" name="WorkflowChangePath">
    <vt:lpwstr>60b82fff-d2be-4123-80b0-dabbdbda80cb,8;</vt:lpwstr>
  </property>
  <property fmtid="{D5CDD505-2E9C-101B-9397-08002B2CF9AE}" pid="4" name="Tags">
    <vt:lpwstr/>
  </property>
  <property fmtid="{D5CDD505-2E9C-101B-9397-08002B2CF9AE}" pid="5" name="MediaServiceImageTags">
    <vt:lpwstr/>
  </property>
</Properties>
</file>