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defaultThemeVersion="166925"/>
  <mc:AlternateContent xmlns:mc="http://schemas.openxmlformats.org/markup-compatibility/2006">
    <mc:Choice Requires="x15">
      <x15ac:absPath xmlns:x15ac="http://schemas.microsoft.com/office/spreadsheetml/2010/11/ac" url="https://aga1.sharepoint.com/sites/GC/RA Documents/Environmental Regulatory/NGSI/2024 NGSI Update/Final v2.0 - Public Versions/"/>
    </mc:Choice>
  </mc:AlternateContent>
  <xr:revisionPtr revIDLastSave="0" documentId="8_{67C1D2C7-60D9-4C69-BF3E-5A5D334BFFAA}" xr6:coauthVersionLast="47" xr6:coauthVersionMax="47" xr10:uidLastSave="{00000000-0000-0000-0000-000000000000}"/>
  <workbookProtection workbookAlgorithmName="SHA-512" workbookHashValue="rpdrdCmlpcXGADFkUOh4LnjW/9fe+svdb+3WsBpMbFOum8IEtIawx1QRIwWh+m/6ECNGM+NyTEvJkV5aeHjcDw==" workbookSaltValue="9PlWQ6u5Fv3TDDlSJDakig==" workbookSpinCount="100000" lockStructure="1"/>
  <bookViews>
    <workbookView xWindow="28680" yWindow="-120" windowWidth="29040" windowHeight="15720" tabRatio="728" firstSheet="5" activeTab="5" xr2:uid="{00000000-000D-0000-FFFF-FFFF00000000}"/>
  </bookViews>
  <sheets>
    <sheet name="V2.0 UPDATES_PLEASE READ FIRST" sheetId="17" r:id="rId1"/>
    <sheet name="Instructions for Completing" sheetId="20" r:id="rId2"/>
    <sheet name="Data Entry Sheets ==&gt;" sheetId="22" r:id="rId3"/>
    <sheet name="Company Information" sheetId="28" r:id="rId4"/>
    <sheet name="Process GHGRP Facilities " sheetId="7" r:id="rId5"/>
    <sheet name="Process Non-GHGRP Facilities" sheetId="26" r:id="rId6"/>
    <sheet name="Summary Data ==&gt;" sheetId="23" r:id="rId7"/>
    <sheet name="Public Disclosure Data" sheetId="27" r:id="rId8"/>
    <sheet name="Information Sheets==&gt;" sheetId="18" r:id="rId9"/>
    <sheet name="Overview of CH4 Intensity" sheetId="19" r:id="rId10"/>
    <sheet name="Emission Factor References" sheetId="21" r:id="rId11"/>
  </sheets>
  <definedNames>
    <definedName name="Dehydrator" localSheetId="3">#REF!</definedName>
    <definedName name="Dehydrator" localSheetId="2">#REF!</definedName>
    <definedName name="Dehydrator" localSheetId="7">#REF!</definedName>
    <definedName name="Dehydrator" localSheetId="6">#REF!</definedName>
    <definedName name="Dehydrato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62" i="26" l="1"/>
  <c r="AG62" i="7"/>
  <c r="A1" i="7"/>
  <c r="AA66" i="26"/>
  <c r="Z66" i="26"/>
  <c r="Y66" i="26"/>
  <c r="X66" i="26"/>
  <c r="W66" i="26"/>
  <c r="V66" i="26"/>
  <c r="U66" i="26"/>
  <c r="T66" i="26"/>
  <c r="S66" i="26"/>
  <c r="R66" i="26"/>
  <c r="Q66" i="26"/>
  <c r="P66" i="26"/>
  <c r="O66" i="26"/>
  <c r="N66" i="26"/>
  <c r="M66" i="26"/>
  <c r="L66" i="26"/>
  <c r="K66" i="26"/>
  <c r="J66" i="26"/>
  <c r="I66" i="26"/>
  <c r="H66" i="26"/>
  <c r="G66" i="26"/>
  <c r="F66" i="26"/>
  <c r="E66" i="26"/>
  <c r="D66" i="26"/>
  <c r="C66" i="26"/>
  <c r="B66" i="26"/>
  <c r="AG61" i="26"/>
  <c r="AG60" i="26"/>
  <c r="AA58" i="26"/>
  <c r="Z58" i="26"/>
  <c r="Y58" i="26"/>
  <c r="X58" i="26"/>
  <c r="W58" i="26"/>
  <c r="V58" i="26"/>
  <c r="U58" i="26"/>
  <c r="T58" i="26"/>
  <c r="S58" i="26"/>
  <c r="R58" i="26"/>
  <c r="Q58" i="26"/>
  <c r="P58" i="26"/>
  <c r="O58" i="26"/>
  <c r="N58" i="26"/>
  <c r="M58" i="26"/>
  <c r="L58" i="26"/>
  <c r="K58" i="26"/>
  <c r="J58" i="26"/>
  <c r="I58" i="26"/>
  <c r="H58" i="26"/>
  <c r="G58" i="26"/>
  <c r="F58" i="26"/>
  <c r="E58" i="26"/>
  <c r="D58" i="26"/>
  <c r="C58" i="26"/>
  <c r="B58" i="26"/>
  <c r="AG49" i="26"/>
  <c r="AG47" i="26"/>
  <c r="AG44" i="26"/>
  <c r="AA43" i="26"/>
  <c r="Z43" i="26"/>
  <c r="Y43" i="26"/>
  <c r="X43" i="26"/>
  <c r="W43" i="26"/>
  <c r="V43" i="26"/>
  <c r="U43" i="26"/>
  <c r="T43" i="26"/>
  <c r="S43" i="26"/>
  <c r="R43" i="26"/>
  <c r="Q43" i="26"/>
  <c r="P43" i="26"/>
  <c r="O43" i="26"/>
  <c r="N43" i="26"/>
  <c r="M43" i="26"/>
  <c r="L43" i="26"/>
  <c r="K43" i="26"/>
  <c r="J43" i="26"/>
  <c r="I43" i="26"/>
  <c r="H43" i="26"/>
  <c r="G43" i="26"/>
  <c r="F43" i="26"/>
  <c r="E43" i="26"/>
  <c r="D43" i="26"/>
  <c r="C43" i="26"/>
  <c r="B43" i="26"/>
  <c r="AA38" i="26"/>
  <c r="Z38" i="26"/>
  <c r="Y38" i="26"/>
  <c r="X38" i="26"/>
  <c r="W38" i="26"/>
  <c r="V38" i="26"/>
  <c r="U38" i="26"/>
  <c r="T38" i="26"/>
  <c r="S38" i="26"/>
  <c r="R38" i="26"/>
  <c r="Q38" i="26"/>
  <c r="P38" i="26"/>
  <c r="O38" i="26"/>
  <c r="N38" i="26"/>
  <c r="M38" i="26"/>
  <c r="L38" i="26"/>
  <c r="K38" i="26"/>
  <c r="J38" i="26"/>
  <c r="I38" i="26"/>
  <c r="H38" i="26"/>
  <c r="G38" i="26"/>
  <c r="F38" i="26"/>
  <c r="E38" i="26"/>
  <c r="D38" i="26"/>
  <c r="C38" i="26"/>
  <c r="B38"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G24" i="26"/>
  <c r="AG23" i="26"/>
  <c r="AG22" i="26"/>
  <c r="AG21" i="26"/>
  <c r="AG20"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G14" i="26"/>
  <c r="AG13" i="26"/>
  <c r="AG12" i="26"/>
  <c r="AG11" i="26"/>
  <c r="AG10" i="26"/>
  <c r="AG9" i="26"/>
  <c r="AG8" i="26"/>
  <c r="AG7" i="26"/>
  <c r="AG6" i="26"/>
  <c r="B5" i="7" a="1"/>
  <c r="C5" i="7" s="1"/>
  <c r="B5" i="26" a="1"/>
  <c r="B5" i="26" s="1"/>
  <c r="A1" i="26"/>
  <c r="AG61" i="7"/>
  <c r="AG60" i="7"/>
  <c r="AG49" i="7"/>
  <c r="AG47" i="7"/>
  <c r="AG44" i="7"/>
  <c r="AG24" i="7"/>
  <c r="AG23" i="7"/>
  <c r="AG22" i="7"/>
  <c r="AG21" i="7"/>
  <c r="AG20" i="7"/>
  <c r="AG14" i="7"/>
  <c r="AG13" i="7"/>
  <c r="AG12" i="7"/>
  <c r="AG11" i="7"/>
  <c r="AG10" i="7"/>
  <c r="AG9" i="7"/>
  <c r="AG8" i="7"/>
  <c r="AG7" i="7"/>
  <c r="AG6" i="7"/>
  <c r="X5" i="7" l="1"/>
  <c r="W5" i="7"/>
  <c r="O5" i="7"/>
  <c r="G5" i="7"/>
  <c r="V5" i="7"/>
  <c r="N5" i="7"/>
  <c r="F5" i="7"/>
  <c r="J5" i="7"/>
  <c r="U5" i="7"/>
  <c r="M5" i="7"/>
  <c r="E5" i="7"/>
  <c r="Y5" i="7"/>
  <c r="I5" i="7"/>
  <c r="P5" i="7"/>
  <c r="T5" i="7"/>
  <c r="L5" i="7"/>
  <c r="D5" i="7"/>
  <c r="Z5" i="7"/>
  <c r="R5" i="7"/>
  <c r="B5" i="7"/>
  <c r="B58" i="7" s="1"/>
  <c r="Q5" i="7"/>
  <c r="H5" i="7"/>
  <c r="AA5" i="7"/>
  <c r="S5" i="7"/>
  <c r="K5" i="7"/>
  <c r="O5" i="26"/>
  <c r="N5" i="26"/>
  <c r="M5" i="26"/>
  <c r="D5" i="26"/>
  <c r="Y5" i="26"/>
  <c r="Q5" i="26"/>
  <c r="I5" i="26"/>
  <c r="X5" i="26"/>
  <c r="P5" i="26"/>
  <c r="H5" i="26"/>
  <c r="G5" i="26"/>
  <c r="F5" i="26"/>
  <c r="W5" i="26"/>
  <c r="V5" i="26"/>
  <c r="U5" i="26"/>
  <c r="E5" i="26"/>
  <c r="T5" i="26"/>
  <c r="L5" i="26"/>
  <c r="AA5" i="26"/>
  <c r="S5" i="26"/>
  <c r="K5" i="26"/>
  <c r="C5" i="26"/>
  <c r="Z5" i="26"/>
  <c r="R5" i="26"/>
  <c r="J5" i="26"/>
  <c r="B43" i="7"/>
  <c r="B66" i="7" l="1"/>
  <c r="B38" i="7" l="1"/>
  <c r="AA38" i="7" l="1"/>
  <c r="AA58" i="7"/>
  <c r="AA43" i="7"/>
  <c r="AA66" i="7"/>
  <c r="F29" i="7"/>
  <c r="F43" i="7"/>
  <c r="F58" i="7"/>
  <c r="F66" i="7"/>
  <c r="W29" i="7"/>
  <c r="W43" i="7"/>
  <c r="W58" i="7"/>
  <c r="W66" i="7"/>
  <c r="O29" i="7"/>
  <c r="O43" i="7"/>
  <c r="O58" i="7"/>
  <c r="O66" i="7"/>
  <c r="I19" i="7"/>
  <c r="I66" i="7"/>
  <c r="I43" i="7"/>
  <c r="I58" i="7"/>
  <c r="Q19" i="7"/>
  <c r="Q58" i="7"/>
  <c r="Q66" i="7"/>
  <c r="Q43" i="7"/>
  <c r="Y19" i="7"/>
  <c r="Y58" i="7"/>
  <c r="Y66" i="7"/>
  <c r="Y43" i="7"/>
  <c r="N29" i="7"/>
  <c r="N43" i="7"/>
  <c r="N58" i="7"/>
  <c r="N66" i="7"/>
  <c r="P19" i="7"/>
  <c r="P43" i="7"/>
  <c r="P58" i="7"/>
  <c r="P66" i="7"/>
  <c r="J38" i="7"/>
  <c r="J58" i="7"/>
  <c r="J66" i="7"/>
  <c r="J43" i="7"/>
  <c r="R38" i="7"/>
  <c r="R66" i="7"/>
  <c r="R43" i="7"/>
  <c r="R58" i="7"/>
  <c r="Z38" i="7"/>
  <c r="Z66" i="7"/>
  <c r="Z43" i="7"/>
  <c r="Z58" i="7"/>
  <c r="S38" i="7"/>
  <c r="S43" i="7"/>
  <c r="S58" i="7"/>
  <c r="S66" i="7"/>
  <c r="G29" i="7"/>
  <c r="G43" i="7"/>
  <c r="G58" i="7"/>
  <c r="G66" i="7"/>
  <c r="X19" i="7"/>
  <c r="X43" i="7"/>
  <c r="X58" i="7"/>
  <c r="X66" i="7"/>
  <c r="D38" i="7"/>
  <c r="D43" i="7"/>
  <c r="D58" i="7"/>
  <c r="D66" i="7"/>
  <c r="L38" i="7"/>
  <c r="L58" i="7"/>
  <c r="L43" i="7"/>
  <c r="L66" i="7"/>
  <c r="T38" i="7"/>
  <c r="T43" i="7"/>
  <c r="T58" i="7"/>
  <c r="T66" i="7"/>
  <c r="V29" i="7"/>
  <c r="V43" i="7"/>
  <c r="V58" i="7"/>
  <c r="V66" i="7"/>
  <c r="H19" i="7"/>
  <c r="H58" i="7"/>
  <c r="H66" i="7"/>
  <c r="H43" i="7"/>
  <c r="E38" i="7"/>
  <c r="E43" i="7"/>
  <c r="E58" i="7"/>
  <c r="E66" i="7"/>
  <c r="M38" i="7"/>
  <c r="M66" i="7"/>
  <c r="M43" i="7"/>
  <c r="M58" i="7"/>
  <c r="U38" i="7"/>
  <c r="U43" i="7"/>
  <c r="U58" i="7"/>
  <c r="U66" i="7"/>
  <c r="C38" i="7"/>
  <c r="C58" i="7"/>
  <c r="C43" i="7"/>
  <c r="C66" i="7"/>
  <c r="K38" i="7"/>
  <c r="K43" i="7"/>
  <c r="K58" i="7"/>
  <c r="K66" i="7"/>
  <c r="K19" i="7"/>
  <c r="O19" i="7"/>
  <c r="S19" i="7"/>
  <c r="W19" i="7"/>
  <c r="AA19" i="7"/>
  <c r="B19" i="7"/>
  <c r="J19" i="7"/>
  <c r="R19" i="7"/>
  <c r="Z19" i="7"/>
  <c r="H29" i="7"/>
  <c r="P29" i="7"/>
  <c r="X29" i="7"/>
  <c r="F38" i="7"/>
  <c r="N38" i="7"/>
  <c r="V38" i="7"/>
  <c r="C19" i="7"/>
  <c r="I29" i="7"/>
  <c r="Q29" i="7"/>
  <c r="Y29" i="7"/>
  <c r="G38" i="7"/>
  <c r="O38" i="7"/>
  <c r="W38" i="7"/>
  <c r="D19" i="7"/>
  <c r="L19" i="7"/>
  <c r="T19" i="7"/>
  <c r="B29" i="7"/>
  <c r="J29" i="7"/>
  <c r="R29" i="7"/>
  <c r="Z29" i="7"/>
  <c r="H38" i="7"/>
  <c r="P38" i="7"/>
  <c r="X38" i="7"/>
  <c r="E19" i="7"/>
  <c r="M19" i="7"/>
  <c r="U19" i="7"/>
  <c r="C29" i="7"/>
  <c r="K29" i="7"/>
  <c r="S29" i="7"/>
  <c r="AA29" i="7"/>
  <c r="I38" i="7"/>
  <c r="Q38" i="7"/>
  <c r="Y38" i="7"/>
  <c r="F19" i="7"/>
  <c r="N19" i="7"/>
  <c r="V19" i="7"/>
  <c r="D29" i="7"/>
  <c r="L29" i="7"/>
  <c r="T29" i="7"/>
  <c r="G19" i="7"/>
  <c r="E29" i="7"/>
  <c r="M29" i="7"/>
  <c r="U29" i="7"/>
  <c r="B10" i="27"/>
  <c r="B9" i="27"/>
  <c r="B7" i="27"/>
  <c r="B6" i="27"/>
  <c r="AA61" i="26"/>
  <c r="Z61" i="26"/>
  <c r="Y61" i="26"/>
  <c r="X61" i="26"/>
  <c r="W61" i="26"/>
  <c r="V61" i="26"/>
  <c r="S61" i="26"/>
  <c r="R61" i="26"/>
  <c r="Q61" i="26"/>
  <c r="P61" i="26"/>
  <c r="O61" i="26"/>
  <c r="N61" i="26"/>
  <c r="K61" i="26"/>
  <c r="J61" i="26"/>
  <c r="I61" i="26"/>
  <c r="H61" i="26"/>
  <c r="G61" i="26"/>
  <c r="F61" i="26"/>
  <c r="C61" i="26"/>
  <c r="B61" i="26"/>
  <c r="AA60" i="26"/>
  <c r="Z60" i="26"/>
  <c r="Y60" i="26"/>
  <c r="X60" i="26"/>
  <c r="W60" i="26"/>
  <c r="V60" i="26"/>
  <c r="U60" i="26"/>
  <c r="U61" i="26" s="1"/>
  <c r="T60" i="26"/>
  <c r="T61" i="26" s="1"/>
  <c r="S60" i="26"/>
  <c r="R60" i="26"/>
  <c r="Q60" i="26"/>
  <c r="P60" i="26"/>
  <c r="O60" i="26"/>
  <c r="N60" i="26"/>
  <c r="M60" i="26"/>
  <c r="M61" i="26" s="1"/>
  <c r="L60" i="26"/>
  <c r="L61" i="26" s="1"/>
  <c r="K60" i="26"/>
  <c r="J60" i="26"/>
  <c r="I60" i="26"/>
  <c r="H60" i="26"/>
  <c r="G60" i="26"/>
  <c r="F60" i="26"/>
  <c r="E60" i="26"/>
  <c r="E61" i="26" s="1"/>
  <c r="D60" i="26"/>
  <c r="D61" i="26" s="1"/>
  <c r="C60" i="26"/>
  <c r="B60" i="26"/>
  <c r="AA50" i="26"/>
  <c r="V50" i="26"/>
  <c r="U50" i="26"/>
  <c r="T50" i="26"/>
  <c r="S50" i="26"/>
  <c r="N50" i="26"/>
  <c r="M50" i="26"/>
  <c r="L50" i="26"/>
  <c r="K50" i="26"/>
  <c r="F50" i="26"/>
  <c r="E50" i="26"/>
  <c r="D50" i="26"/>
  <c r="C50" i="26"/>
  <c r="AA49" i="26"/>
  <c r="Z49" i="26"/>
  <c r="Y49" i="26"/>
  <c r="X49" i="26"/>
  <c r="W49" i="26"/>
  <c r="V49" i="26"/>
  <c r="U49" i="26"/>
  <c r="T49" i="26"/>
  <c r="S49" i="26"/>
  <c r="R49" i="26"/>
  <c r="Q49" i="26"/>
  <c r="P49" i="26"/>
  <c r="O49" i="26"/>
  <c r="N49" i="26"/>
  <c r="M49" i="26"/>
  <c r="L49" i="26"/>
  <c r="K49" i="26"/>
  <c r="J49" i="26"/>
  <c r="I49" i="26"/>
  <c r="H49" i="26"/>
  <c r="G49" i="26"/>
  <c r="F49" i="26"/>
  <c r="E49" i="26"/>
  <c r="D49" i="26"/>
  <c r="C49" i="26"/>
  <c r="B49" i="26"/>
  <c r="AA46" i="26"/>
  <c r="Z46" i="26"/>
  <c r="Z50" i="26" s="1"/>
  <c r="Y46" i="26"/>
  <c r="Y50" i="26" s="1"/>
  <c r="X46" i="26"/>
  <c r="X50" i="26" s="1"/>
  <c r="W46" i="26"/>
  <c r="W50" i="26" s="1"/>
  <c r="V46" i="26"/>
  <c r="U46" i="26"/>
  <c r="T46" i="26"/>
  <c r="S46" i="26"/>
  <c r="R46" i="26"/>
  <c r="R50" i="26" s="1"/>
  <c r="Q46" i="26"/>
  <c r="Q50" i="26" s="1"/>
  <c r="P46" i="26"/>
  <c r="P50" i="26" s="1"/>
  <c r="O46" i="26"/>
  <c r="O50" i="26" s="1"/>
  <c r="N46" i="26"/>
  <c r="M46" i="26"/>
  <c r="L46" i="26"/>
  <c r="K46" i="26"/>
  <c r="J46" i="26"/>
  <c r="J50" i="26" s="1"/>
  <c r="I46" i="26"/>
  <c r="I50" i="26" s="1"/>
  <c r="H46" i="26"/>
  <c r="H50" i="26" s="1"/>
  <c r="G46" i="26"/>
  <c r="G50" i="26" s="1"/>
  <c r="F46" i="26"/>
  <c r="E46" i="26"/>
  <c r="D46" i="26"/>
  <c r="C46" i="26"/>
  <c r="B46" i="26"/>
  <c r="B50" i="26" s="1"/>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B30" i="26"/>
  <c r="AA30" i="26"/>
  <c r="Z30" i="26"/>
  <c r="Y30" i="26"/>
  <c r="X30" i="26"/>
  <c r="W30" i="26"/>
  <c r="W51" i="26" s="1"/>
  <c r="V30" i="26"/>
  <c r="U30" i="26"/>
  <c r="U51" i="26" s="1"/>
  <c r="T30" i="26"/>
  <c r="S30" i="26"/>
  <c r="R30" i="26"/>
  <c r="Q30" i="26"/>
  <c r="P30" i="26"/>
  <c r="O30" i="26"/>
  <c r="O51" i="26" s="1"/>
  <c r="N30" i="26"/>
  <c r="M30" i="26"/>
  <c r="M51" i="26" s="1"/>
  <c r="L30" i="26"/>
  <c r="K30" i="26"/>
  <c r="J30" i="26"/>
  <c r="I30" i="26"/>
  <c r="H30" i="26"/>
  <c r="G30" i="26"/>
  <c r="G51" i="26" s="1"/>
  <c r="F30" i="26"/>
  <c r="E30" i="26"/>
  <c r="E51" i="26" s="1"/>
  <c r="D30" i="26"/>
  <c r="C30" i="26"/>
  <c r="B30"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A30" i="7"/>
  <c r="Z30" i="7"/>
  <c r="Y30" i="7"/>
  <c r="X30" i="7"/>
  <c r="W30" i="7"/>
  <c r="V30" i="7"/>
  <c r="U30" i="7"/>
  <c r="T30" i="7"/>
  <c r="S30" i="7"/>
  <c r="R30" i="7"/>
  <c r="Q30" i="7"/>
  <c r="P30" i="7"/>
  <c r="O30" i="7"/>
  <c r="N30" i="7"/>
  <c r="M30" i="7"/>
  <c r="L30" i="7"/>
  <c r="K30" i="7"/>
  <c r="J30" i="7"/>
  <c r="I30" i="7"/>
  <c r="H30" i="7"/>
  <c r="G30" i="7"/>
  <c r="F30" i="7"/>
  <c r="E30" i="7"/>
  <c r="D30" i="7"/>
  <c r="C30" i="7"/>
  <c r="B30" i="7"/>
  <c r="AB30" i="7"/>
  <c r="AA60" i="7"/>
  <c r="AA61" i="7" s="1"/>
  <c r="Z60" i="7"/>
  <c r="Z61" i="7" s="1"/>
  <c r="Y60" i="7"/>
  <c r="Y61" i="7" s="1"/>
  <c r="X60" i="7"/>
  <c r="X61" i="7" s="1"/>
  <c r="W60" i="7"/>
  <c r="W61" i="7" s="1"/>
  <c r="V60" i="7"/>
  <c r="V61" i="7" s="1"/>
  <c r="U60" i="7"/>
  <c r="U61" i="7" s="1"/>
  <c r="T60" i="7"/>
  <c r="T61" i="7" s="1"/>
  <c r="S60" i="7"/>
  <c r="S61" i="7" s="1"/>
  <c r="R60" i="7"/>
  <c r="R61" i="7" s="1"/>
  <c r="Q60" i="7"/>
  <c r="Q61" i="7" s="1"/>
  <c r="P60" i="7"/>
  <c r="P61" i="7" s="1"/>
  <c r="O60" i="7"/>
  <c r="O61" i="7" s="1"/>
  <c r="N60" i="7"/>
  <c r="N61" i="7" s="1"/>
  <c r="M60" i="7"/>
  <c r="M61" i="7" s="1"/>
  <c r="L60" i="7"/>
  <c r="L61" i="7" s="1"/>
  <c r="K60" i="7"/>
  <c r="K61" i="7" s="1"/>
  <c r="J60" i="7"/>
  <c r="J61" i="7" s="1"/>
  <c r="AA49" i="7"/>
  <c r="Z49" i="7"/>
  <c r="Y49" i="7"/>
  <c r="X49" i="7"/>
  <c r="W49" i="7"/>
  <c r="V49" i="7"/>
  <c r="U49" i="7"/>
  <c r="T49" i="7"/>
  <c r="S49" i="7"/>
  <c r="R49" i="7"/>
  <c r="Q49" i="7"/>
  <c r="P49" i="7"/>
  <c r="O49" i="7"/>
  <c r="N49" i="7"/>
  <c r="M49" i="7"/>
  <c r="L49" i="7"/>
  <c r="K49" i="7"/>
  <c r="J49" i="7"/>
  <c r="AA46" i="7"/>
  <c r="Z46" i="7"/>
  <c r="Y46" i="7"/>
  <c r="X46" i="7"/>
  <c r="W46" i="7"/>
  <c r="V46" i="7"/>
  <c r="U46" i="7"/>
  <c r="T46" i="7"/>
  <c r="S46" i="7"/>
  <c r="R46" i="7"/>
  <c r="Q46" i="7"/>
  <c r="P46" i="7"/>
  <c r="O46" i="7"/>
  <c r="N46" i="7"/>
  <c r="M46" i="7"/>
  <c r="L46" i="7"/>
  <c r="K46" i="7"/>
  <c r="J46" i="7"/>
  <c r="AB34" i="7"/>
  <c r="AB33" i="7"/>
  <c r="AB32" i="7"/>
  <c r="AB31" i="7"/>
  <c r="AA34" i="7"/>
  <c r="Z34" i="7"/>
  <c r="Y34" i="7"/>
  <c r="X34" i="7"/>
  <c r="W34" i="7"/>
  <c r="V34" i="7"/>
  <c r="U34" i="7"/>
  <c r="T34" i="7"/>
  <c r="S34" i="7"/>
  <c r="R34" i="7"/>
  <c r="Q34" i="7"/>
  <c r="P34" i="7"/>
  <c r="O34" i="7"/>
  <c r="N34" i="7"/>
  <c r="M34" i="7"/>
  <c r="L34" i="7"/>
  <c r="K34" i="7"/>
  <c r="J34" i="7"/>
  <c r="I34" i="7"/>
  <c r="H34" i="7"/>
  <c r="G34" i="7"/>
  <c r="F34" i="7"/>
  <c r="E34" i="7"/>
  <c r="D34" i="7"/>
  <c r="C34" i="7"/>
  <c r="AA33" i="7"/>
  <c r="Z33" i="7"/>
  <c r="Y33" i="7"/>
  <c r="X33" i="7"/>
  <c r="W33" i="7"/>
  <c r="V33" i="7"/>
  <c r="U33" i="7"/>
  <c r="T33" i="7"/>
  <c r="S33" i="7"/>
  <c r="R33" i="7"/>
  <c r="Q33" i="7"/>
  <c r="P33" i="7"/>
  <c r="O33" i="7"/>
  <c r="N33" i="7"/>
  <c r="M33" i="7"/>
  <c r="L33" i="7"/>
  <c r="K33" i="7"/>
  <c r="J33" i="7"/>
  <c r="I33" i="7"/>
  <c r="H33" i="7"/>
  <c r="G33" i="7"/>
  <c r="F33" i="7"/>
  <c r="E33" i="7"/>
  <c r="D33" i="7"/>
  <c r="C33" i="7"/>
  <c r="AA32" i="7"/>
  <c r="Z32" i="7"/>
  <c r="Y32" i="7"/>
  <c r="X32" i="7"/>
  <c r="W32" i="7"/>
  <c r="V32" i="7"/>
  <c r="U32" i="7"/>
  <c r="T32" i="7"/>
  <c r="S32" i="7"/>
  <c r="R32" i="7"/>
  <c r="Q32" i="7"/>
  <c r="P32" i="7"/>
  <c r="O32" i="7"/>
  <c r="N32" i="7"/>
  <c r="M32" i="7"/>
  <c r="L32" i="7"/>
  <c r="K32" i="7"/>
  <c r="J32" i="7"/>
  <c r="I32" i="7"/>
  <c r="H32" i="7"/>
  <c r="G32" i="7"/>
  <c r="F32" i="7"/>
  <c r="E32" i="7"/>
  <c r="D32" i="7"/>
  <c r="C32" i="7"/>
  <c r="AA31" i="7"/>
  <c r="AA51" i="7" s="1"/>
  <c r="Z31" i="7"/>
  <c r="Y31" i="7"/>
  <c r="Y51" i="7" s="1"/>
  <c r="X31" i="7"/>
  <c r="W31" i="7"/>
  <c r="W51" i="7" s="1"/>
  <c r="V31" i="7"/>
  <c r="V51" i="7" s="1"/>
  <c r="U31" i="7"/>
  <c r="U51" i="7" s="1"/>
  <c r="T31" i="7"/>
  <c r="T51" i="7" s="1"/>
  <c r="S31" i="7"/>
  <c r="R31" i="7"/>
  <c r="Q31" i="7"/>
  <c r="Q51" i="7" s="1"/>
  <c r="P31" i="7"/>
  <c r="O31" i="7"/>
  <c r="O51" i="7" s="1"/>
  <c r="N31" i="7"/>
  <c r="N51" i="7" s="1"/>
  <c r="M31" i="7"/>
  <c r="M51" i="7" s="1"/>
  <c r="L31" i="7"/>
  <c r="L51" i="7" s="1"/>
  <c r="K31" i="7"/>
  <c r="K51" i="7" s="1"/>
  <c r="J31" i="7"/>
  <c r="I31" i="7"/>
  <c r="H31" i="7"/>
  <c r="H51" i="7" s="1"/>
  <c r="G31" i="7"/>
  <c r="G51" i="7" s="1"/>
  <c r="F31" i="7"/>
  <c r="E31" i="7"/>
  <c r="D31" i="7"/>
  <c r="C31" i="7"/>
  <c r="C51" i="7" s="1"/>
  <c r="B34" i="7"/>
  <c r="B33" i="7"/>
  <c r="B32" i="7"/>
  <c r="B31" i="7"/>
  <c r="AA14" i="7"/>
  <c r="Z14" i="7"/>
  <c r="Y14" i="7"/>
  <c r="X14" i="7"/>
  <c r="W14" i="7"/>
  <c r="V14" i="7"/>
  <c r="U14" i="7"/>
  <c r="T14" i="7"/>
  <c r="S14" i="7"/>
  <c r="R14" i="7"/>
  <c r="Q14" i="7"/>
  <c r="P14" i="7"/>
  <c r="O14" i="7"/>
  <c r="N14" i="7"/>
  <c r="M14" i="7"/>
  <c r="L14" i="7"/>
  <c r="K14" i="7"/>
  <c r="J14" i="7"/>
  <c r="F51" i="26" l="1"/>
  <c r="N51" i="26"/>
  <c r="V51" i="26"/>
  <c r="H51" i="26"/>
  <c r="P51" i="26"/>
  <c r="X51" i="26"/>
  <c r="X53" i="26" s="1"/>
  <c r="X67" i="26" s="1"/>
  <c r="R35" i="26"/>
  <c r="R39" i="26" s="1"/>
  <c r="Z35" i="26"/>
  <c r="Z39" i="26" s="1"/>
  <c r="C51" i="26"/>
  <c r="E35" i="26"/>
  <c r="M35" i="26"/>
  <c r="M39" i="26" s="1"/>
  <c r="U35" i="26"/>
  <c r="U39" i="26" s="1"/>
  <c r="K51" i="26"/>
  <c r="S51" i="26"/>
  <c r="AA51" i="26"/>
  <c r="AG32" i="7"/>
  <c r="D51" i="26"/>
  <c r="L51" i="26"/>
  <c r="T51" i="26"/>
  <c r="F35" i="26"/>
  <c r="F39" i="26" s="1"/>
  <c r="N35" i="26"/>
  <c r="N39" i="26" s="1"/>
  <c r="V35" i="26"/>
  <c r="V39" i="26" s="1"/>
  <c r="AG34" i="7"/>
  <c r="AG31" i="7"/>
  <c r="E39" i="26"/>
  <c r="H35" i="26"/>
  <c r="H39" i="26" s="1"/>
  <c r="P35" i="26"/>
  <c r="X35" i="26"/>
  <c r="X39" i="26" s="1"/>
  <c r="AG33" i="26"/>
  <c r="I52" i="26"/>
  <c r="Q52" i="26"/>
  <c r="Y52" i="26"/>
  <c r="F52" i="26"/>
  <c r="F53" i="26" s="1"/>
  <c r="F67" i="26" s="1"/>
  <c r="V52" i="26"/>
  <c r="V53" i="26" s="1"/>
  <c r="V67" i="26" s="1"/>
  <c r="I35" i="26"/>
  <c r="I39" i="26" s="1"/>
  <c r="Q35" i="26"/>
  <c r="Q39" i="26" s="1"/>
  <c r="Y35" i="26"/>
  <c r="Y39" i="26" s="1"/>
  <c r="C35" i="26"/>
  <c r="C39" i="26" s="1"/>
  <c r="K35" i="26"/>
  <c r="K39" i="26" s="1"/>
  <c r="S35" i="26"/>
  <c r="S39" i="26" s="1"/>
  <c r="AA35" i="26"/>
  <c r="AA39" i="26" s="1"/>
  <c r="B52" i="26"/>
  <c r="J52" i="26"/>
  <c r="R52" i="26"/>
  <c r="Z52" i="26"/>
  <c r="K52" i="26"/>
  <c r="K53" i="26" s="1"/>
  <c r="K67" i="26" s="1"/>
  <c r="AA52" i="26"/>
  <c r="M52" i="26"/>
  <c r="M53" i="26" s="1"/>
  <c r="M67" i="26" s="1"/>
  <c r="N52" i="26"/>
  <c r="N53" i="26" s="1"/>
  <c r="N67" i="26" s="1"/>
  <c r="J35" i="26"/>
  <c r="J39" i="26" s="1"/>
  <c r="AG30" i="7"/>
  <c r="AG32" i="26"/>
  <c r="C52" i="26"/>
  <c r="C53" i="26" s="1"/>
  <c r="C67" i="26" s="1"/>
  <c r="S52" i="26"/>
  <c r="AG33" i="7"/>
  <c r="B35" i="26"/>
  <c r="AG31" i="26"/>
  <c r="P39" i="26"/>
  <c r="AG34" i="26"/>
  <c r="I51" i="26"/>
  <c r="Q51" i="26"/>
  <c r="Q53" i="26" s="1"/>
  <c r="Q67" i="26" s="1"/>
  <c r="Y51" i="26"/>
  <c r="Y53" i="26" s="1"/>
  <c r="Y67" i="26" s="1"/>
  <c r="G52" i="26"/>
  <c r="G53" i="26" s="1"/>
  <c r="G67" i="26" s="1"/>
  <c r="O52" i="26"/>
  <c r="O53" i="26" s="1"/>
  <c r="O67" i="26" s="1"/>
  <c r="W52" i="26"/>
  <c r="D52" i="26"/>
  <c r="D53" i="26" s="1"/>
  <c r="D67" i="26" s="1"/>
  <c r="T52" i="26"/>
  <c r="L52" i="26"/>
  <c r="L53" i="26" s="1"/>
  <c r="L67" i="26" s="1"/>
  <c r="B51" i="26"/>
  <c r="AG30" i="26"/>
  <c r="J51" i="26"/>
  <c r="R51" i="26"/>
  <c r="Z51" i="26"/>
  <c r="G35" i="26"/>
  <c r="G39" i="26" s="1"/>
  <c r="O35" i="26"/>
  <c r="O39" i="26" s="1"/>
  <c r="W35" i="26"/>
  <c r="W39" i="26" s="1"/>
  <c r="D35" i="26"/>
  <c r="D39" i="26" s="1"/>
  <c r="L35" i="26"/>
  <c r="L39" i="26" s="1"/>
  <c r="T35" i="26"/>
  <c r="T39" i="26" s="1"/>
  <c r="H52" i="26"/>
  <c r="H53" i="26" s="1"/>
  <c r="H67" i="26" s="1"/>
  <c r="P52" i="26"/>
  <c r="X52" i="26"/>
  <c r="E52" i="26"/>
  <c r="E53" i="26" s="1"/>
  <c r="E67" i="26" s="1"/>
  <c r="U52" i="26"/>
  <c r="U53" i="26" s="1"/>
  <c r="U67" i="26" s="1"/>
  <c r="D51" i="7"/>
  <c r="B51" i="7"/>
  <c r="J51" i="7"/>
  <c r="E51" i="7"/>
  <c r="F51" i="7"/>
  <c r="Z51" i="7"/>
  <c r="I51" i="7"/>
  <c r="R51" i="7"/>
  <c r="R53" i="7" s="1"/>
  <c r="R67" i="7" s="1"/>
  <c r="S51" i="7"/>
  <c r="P35" i="7"/>
  <c r="P39" i="7" s="1"/>
  <c r="X35" i="7"/>
  <c r="X39" i="7" s="1"/>
  <c r="O50" i="7"/>
  <c r="O52" i="7" s="1"/>
  <c r="O53" i="7" s="1"/>
  <c r="O67" i="7" s="1"/>
  <c r="W50" i="7"/>
  <c r="W52" i="7" s="1"/>
  <c r="W53" i="7" s="1"/>
  <c r="W67" i="7" s="1"/>
  <c r="B11" i="27"/>
  <c r="P51" i="7"/>
  <c r="X51" i="7"/>
  <c r="W53" i="26"/>
  <c r="W67" i="26" s="1"/>
  <c r="B39" i="26"/>
  <c r="P53" i="26"/>
  <c r="P67" i="26" s="1"/>
  <c r="B62" i="26"/>
  <c r="N50" i="7"/>
  <c r="N52" i="7" s="1"/>
  <c r="N53" i="7" s="1"/>
  <c r="N67" i="7" s="1"/>
  <c r="Q50" i="7"/>
  <c r="Y50" i="7"/>
  <c r="Y52" i="7" s="1"/>
  <c r="Y53" i="7" s="1"/>
  <c r="Y67" i="7" s="1"/>
  <c r="J50" i="7"/>
  <c r="J52" i="7" s="1"/>
  <c r="S50" i="7"/>
  <c r="S52" i="7" s="1"/>
  <c r="V50" i="7"/>
  <c r="V52" i="7" s="1"/>
  <c r="V53" i="7" s="1"/>
  <c r="V67" i="7" s="1"/>
  <c r="P50" i="7"/>
  <c r="P52" i="7" s="1"/>
  <c r="X50" i="7"/>
  <c r="X52" i="7" s="1"/>
  <c r="K50" i="7"/>
  <c r="K52" i="7" s="1"/>
  <c r="K53" i="7" s="1"/>
  <c r="K67" i="7" s="1"/>
  <c r="AA50" i="7"/>
  <c r="AA52" i="7" s="1"/>
  <c r="AA53" i="7" s="1"/>
  <c r="Q52" i="7"/>
  <c r="Q53" i="7" s="1"/>
  <c r="Q67" i="7" s="1"/>
  <c r="R50" i="7"/>
  <c r="R52" i="7" s="1"/>
  <c r="Z50" i="7"/>
  <c r="Z52" i="7" s="1"/>
  <c r="Q35" i="7"/>
  <c r="Q39" i="7" s="1"/>
  <c r="Y35" i="7"/>
  <c r="Y39" i="7" s="1"/>
  <c r="L50" i="7"/>
  <c r="L52" i="7" s="1"/>
  <c r="L53" i="7" s="1"/>
  <c r="L67" i="7" s="1"/>
  <c r="T50" i="7"/>
  <c r="T52" i="7" s="1"/>
  <c r="T53" i="7" s="1"/>
  <c r="T67" i="7" s="1"/>
  <c r="M50" i="7"/>
  <c r="M52" i="7" s="1"/>
  <c r="M53" i="7" s="1"/>
  <c r="M67" i="7" s="1"/>
  <c r="U50" i="7"/>
  <c r="U52" i="7" s="1"/>
  <c r="U53" i="7" s="1"/>
  <c r="U67" i="7" s="1"/>
  <c r="M35" i="7"/>
  <c r="M39" i="7" s="1"/>
  <c r="U35" i="7"/>
  <c r="U39" i="7" s="1"/>
  <c r="O35" i="7"/>
  <c r="O39" i="7" s="1"/>
  <c r="W35" i="7"/>
  <c r="W39" i="7" s="1"/>
  <c r="N35" i="7"/>
  <c r="N39" i="7" s="1"/>
  <c r="V35" i="7"/>
  <c r="V39" i="7" s="1"/>
  <c r="Z35" i="7"/>
  <c r="Z39" i="7" s="1"/>
  <c r="J35" i="7"/>
  <c r="J39" i="7" s="1"/>
  <c r="K35" i="7"/>
  <c r="K39" i="7" s="1"/>
  <c r="S35" i="7"/>
  <c r="S39" i="7" s="1"/>
  <c r="AA35" i="7"/>
  <c r="AA39" i="7" s="1"/>
  <c r="R35" i="7"/>
  <c r="R39" i="7" s="1"/>
  <c r="L35" i="7"/>
  <c r="L39" i="7" s="1"/>
  <c r="T35" i="7"/>
  <c r="T39" i="7" s="1"/>
  <c r="AA53" i="26" l="1"/>
  <c r="AA67" i="26" s="1"/>
  <c r="J53" i="7"/>
  <c r="J67" i="7" s="1"/>
  <c r="S53" i="26"/>
  <c r="S67" i="26" s="1"/>
  <c r="T53" i="26"/>
  <c r="T67" i="26" s="1"/>
  <c r="J53" i="26"/>
  <c r="J67" i="26" s="1"/>
  <c r="AG35" i="26"/>
  <c r="AG52" i="26"/>
  <c r="B53" i="26"/>
  <c r="B67" i="26" s="1"/>
  <c r="AG51" i="26"/>
  <c r="P53" i="7"/>
  <c r="P67" i="7" s="1"/>
  <c r="AG51" i="7"/>
  <c r="Z53" i="26"/>
  <c r="Z67" i="26" s="1"/>
  <c r="S53" i="7"/>
  <c r="S67" i="7" s="1"/>
  <c r="AG39" i="26"/>
  <c r="R53" i="26"/>
  <c r="R67" i="26" s="1"/>
  <c r="I53" i="26"/>
  <c r="I67" i="26" s="1"/>
  <c r="Z53" i="7"/>
  <c r="Z67" i="7" s="1"/>
  <c r="X53" i="7"/>
  <c r="X67" i="7" s="1"/>
  <c r="AA67" i="7"/>
  <c r="B54" i="26" l="1"/>
  <c r="B68" i="26" s="1"/>
  <c r="AG68" i="26" s="1"/>
  <c r="AG54" i="26"/>
  <c r="AG67" i="26"/>
  <c r="B14" i="7"/>
  <c r="C35" i="7" l="1"/>
  <c r="E35" i="7"/>
  <c r="D35" i="7"/>
  <c r="F35" i="7"/>
  <c r="G35" i="7"/>
  <c r="H35" i="7"/>
  <c r="I35" i="7"/>
  <c r="B35" i="7"/>
  <c r="I60" i="7"/>
  <c r="I61" i="7" s="1"/>
  <c r="H60" i="7"/>
  <c r="H61" i="7" s="1"/>
  <c r="G60" i="7"/>
  <c r="G61" i="7" s="1"/>
  <c r="F60" i="7"/>
  <c r="F61" i="7" s="1"/>
  <c r="E60" i="7"/>
  <c r="E61" i="7" s="1"/>
  <c r="D60" i="7"/>
  <c r="D61" i="7" s="1"/>
  <c r="C60" i="7"/>
  <c r="C61" i="7" s="1"/>
  <c r="B60" i="7"/>
  <c r="B8" i="27" s="1"/>
  <c r="I49" i="7"/>
  <c r="H49" i="7"/>
  <c r="G49" i="7"/>
  <c r="F49" i="7"/>
  <c r="E49" i="7"/>
  <c r="D49" i="7"/>
  <c r="C49" i="7"/>
  <c r="B49" i="7"/>
  <c r="I46" i="7"/>
  <c r="I50" i="7" s="1"/>
  <c r="I52" i="7" s="1"/>
  <c r="I53" i="7" s="1"/>
  <c r="I67" i="7" s="1"/>
  <c r="H46" i="7"/>
  <c r="H50" i="7" s="1"/>
  <c r="H52" i="7" s="1"/>
  <c r="H53" i="7" s="1"/>
  <c r="H67" i="7" s="1"/>
  <c r="G46" i="7"/>
  <c r="G50" i="7" s="1"/>
  <c r="G52" i="7" s="1"/>
  <c r="G53" i="7" s="1"/>
  <c r="G67" i="7" s="1"/>
  <c r="F46" i="7"/>
  <c r="F50" i="7" s="1"/>
  <c r="F52" i="7" s="1"/>
  <c r="F53" i="7" s="1"/>
  <c r="F67" i="7" s="1"/>
  <c r="E46" i="7"/>
  <c r="D46" i="7"/>
  <c r="C46" i="7"/>
  <c r="C50" i="7" s="1"/>
  <c r="C52" i="7" s="1"/>
  <c r="C53" i="7" s="1"/>
  <c r="C67" i="7" s="1"/>
  <c r="B46" i="7"/>
  <c r="F14" i="7"/>
  <c r="E14" i="7"/>
  <c r="D14" i="7"/>
  <c r="C14" i="7"/>
  <c r="I14" i="7"/>
  <c r="H14" i="7"/>
  <c r="G14" i="7"/>
  <c r="B39" i="7" l="1"/>
  <c r="AG35" i="7"/>
  <c r="E50" i="7"/>
  <c r="E52" i="7" s="1"/>
  <c r="E53" i="7" s="1"/>
  <c r="E67" i="7" s="1"/>
  <c r="D50" i="7"/>
  <c r="D52" i="7" s="1"/>
  <c r="D53" i="7" s="1"/>
  <c r="D67" i="7" s="1"/>
  <c r="B50" i="7"/>
  <c r="B52" i="7" s="1"/>
  <c r="D39" i="7"/>
  <c r="B61" i="7"/>
  <c r="B62" i="7" s="1"/>
  <c r="E39" i="7"/>
  <c r="G39" i="7"/>
  <c r="F39" i="7"/>
  <c r="H39" i="7"/>
  <c r="I39" i="7"/>
  <c r="C39" i="7"/>
  <c r="B53" i="7" l="1"/>
  <c r="B67" i="7" s="1"/>
  <c r="AG67" i="7" s="1"/>
  <c r="AG52" i="7"/>
  <c r="AG39" i="7"/>
  <c r="B5" i="27"/>
  <c r="B54" i="7" l="1"/>
  <c r="B68" i="7" s="1"/>
  <c r="AG68" i="7" s="1"/>
  <c r="AG54" i="7"/>
  <c r="B12" i="27"/>
  <c r="B5" i="28" s="1"/>
</calcChain>
</file>

<file path=xl/sharedStrings.xml><?xml version="1.0" encoding="utf-8"?>
<sst xmlns="http://schemas.openxmlformats.org/spreadsheetml/2006/main" count="460" uniqueCount="254">
  <si>
    <t>Natural Gas Sustainability Initiative | (eei.org)</t>
  </si>
  <si>
    <t>Natural Gas Sustainability Initiative (NGSI) - American Gas Association (aga.org)</t>
  </si>
  <si>
    <r>
      <rPr>
        <sz val="10"/>
        <color theme="0" tint="-0.499984740745262"/>
        <rFont val="Calibri"/>
        <family val="2"/>
        <scheme val="minor"/>
      </rPr>
      <t xml:space="preserve">NGSI Template V1.0 </t>
    </r>
    <r>
      <rPr>
        <sz val="10"/>
        <color theme="0" tint="-0.499984740745262"/>
        <rFont val="Aptos Narrow"/>
        <family val="2"/>
      </rPr>
      <t>© 2021 M.J. Bradley &amp; Associates, LLC.</t>
    </r>
    <r>
      <rPr>
        <sz val="10"/>
        <color theme="1"/>
        <rFont val="Calibri"/>
        <family val="2"/>
        <scheme val="minor"/>
      </rPr>
      <t xml:space="preserve">
</t>
    </r>
    <r>
      <rPr>
        <b/>
        <sz val="10"/>
        <color theme="9" tint="-0.499984740745262"/>
        <rFont val="Calibri"/>
        <family val="2"/>
        <scheme val="minor"/>
      </rPr>
      <t xml:space="preserve">NGSI Template V2.0 © 2024 SLR International Corporation
For questions or technical support, contact
</t>
    </r>
    <r>
      <rPr>
        <b/>
        <u/>
        <sz val="10"/>
        <color theme="9" tint="-0.499984740745262"/>
        <rFont val="Calibri"/>
        <family val="2"/>
        <scheme val="minor"/>
      </rPr>
      <t>NGSIsupport@slrconsulting.com</t>
    </r>
  </si>
  <si>
    <t xml:space="preserve">Version 2.0 Gas Processing Template - Updates </t>
  </si>
  <si>
    <t>NOTE:  V2.0 NGSI Protocol does not change the list of emission sources being reported in the NGSI Processing Reporting Template.</t>
  </si>
  <si>
    <t>V2.0 Updates_Please Read First Worksheet</t>
  </si>
  <si>
    <t>The above EEI and AGA logos are hyperlinks that take a user directly to the home page of the EEI and AGA websites.  The hyperlinks below the logos take a user directly to the website where the NGSI Protocol V2.0 and segment reporting templates are located and can be downloaded.</t>
  </si>
  <si>
    <t>Overview, Instructions &amp; References Worksheets</t>
  </si>
  <si>
    <r>
      <t xml:space="preserve">These worksheets have been separated into individual worksheets with a revised layout to improve readability.  The original template had all of these sheets included in one worksheet.  </t>
    </r>
    <r>
      <rPr>
        <sz val="11"/>
        <color rgb="FFFF0000"/>
        <rFont val="Calibri"/>
        <family val="2"/>
        <scheme val="minor"/>
      </rPr>
      <t>All auto-calculated cells are locked to prevent inadvertent editing by users of the templates.  The blue, yellow, and orange highlighted cells are editable where users are instructed to either input their company’s emissions, activity or operating data or have the option of replacing the default pre-populated data.</t>
    </r>
  </si>
  <si>
    <t>Emission Factor References Worksheet</t>
  </si>
  <si>
    <t xml:space="preserve">The GHGi factors from EPA's 2020 National GHG Inventory emissions (2020 GHGi) that was used for NGSI reporting year 2022 (RY2022) emissions and earlier reporting years under V1.0 of the NGSI Protocol has been superseded in  the NGSI Protocol V2.0 and the updated factors are shown in the first table in the "Emission Factor References" worksheet.  Some of the updated factors are based on the latest updates from the EPA's 2023 National GHG Inventory (2023 GHGi) and some factors have remained unchanged from V1.0 of the NGSI Protocol.    </t>
  </si>
  <si>
    <t>Blank Worksheet Separators Added</t>
  </si>
  <si>
    <r>
      <rPr>
        <b/>
        <u/>
        <sz val="11"/>
        <color theme="1"/>
        <rFont val="Calibri"/>
        <family val="2"/>
        <scheme val="minor"/>
      </rPr>
      <t xml:space="preserve">
</t>
    </r>
    <r>
      <rPr>
        <sz val="11"/>
        <color theme="1"/>
        <rFont val="Calibri"/>
        <family val="2"/>
        <scheme val="minor"/>
      </rPr>
      <t xml:space="preserve">To help separate the different sets of worksheets, some blank worksheet tabs have been added. These are called "Data Entry Sheets", "Summary Data", and "Information Sheets".  Each of these worksheets are shaded in the same color as the set of worksheets to the right of them.  The "Data Entry Sheets" shaded in blue are the only worksheets requiring entering of company or facility specific data and emissions. </t>
    </r>
  </si>
  <si>
    <t>Company Information Worksheet Added</t>
  </si>
  <si>
    <t xml:space="preserve">A company information worksheet has been added for entering company and facility names.  Please complete this worksheet first as part of the data entry sheets.  This worksheet also includes a methane intensity summary of results table that will get auto-populated once all the methane emissions, activity data, and throughput data has been entered in the other two worksheets for GHGRP and Non-GHGRP facilities.  </t>
  </si>
  <si>
    <t>Process GHGRP and Process Non-GHGRP Worksheets</t>
  </si>
  <si>
    <t xml:space="preserve">On the Process GHGRP and Non-GHGRP Facilities worksheets, either "Data Entry Required" or "No Data Entry Required" have been added above each of the sections within the worksheets.  </t>
  </si>
  <si>
    <t>Process GHGRP, Process Non-GHGRP and Public Disclosure Data Worksheets</t>
  </si>
  <si>
    <t xml:space="preserve">The Process GHGRP, Non-GHGRP Facilities, and Public Disclosure Data worksheet rows/columns/cells have been color coded to match the spreadsheet key to show what sections and cells require data to be entered and what sections and cells are auto-calculated.  </t>
  </si>
  <si>
    <t>The emission factors listed in Column AB of Section 3.0 of the Process GHGRP and Process Non-GHGRP worksheets were updated to the most recent GHGi factors finalized in the 2023 GHGi.</t>
  </si>
  <si>
    <t xml:space="preserve">The Process GHGRP, Non-GHGRP Facilities, and Public Disclosure Data worksheets each include a spreadsheet key table showing what each of the color codes mean.  </t>
  </si>
  <si>
    <t>These worksheets can be expanded by unhiding Columns K to AA if more GHGRP or Non-GHGRP facilities need to be entered in addition to the nine that are shown.</t>
  </si>
  <si>
    <t xml:space="preserve">QA/Validation Check Added </t>
  </si>
  <si>
    <t xml:space="preserve">Auto-calculated QA checks have been added in Columns AG to AK of the Process GHGRP and Process Non-GHGRP worksheets.  These QA checks are setup to validate that the methane emission totals are being calculated correctly in the applicable sections of the two worksheets.  These checks are provided as a basic supplemental tool to help users spot and correct potential data-entry errors; however, it may not detect 100% of input errors and does not guarantee accuracy.  It is recommended that the user also perform their own QA/validation on all of their data being entered in this template.  </t>
  </si>
  <si>
    <t>Methane Intensity Reporting Template for the Gas Processing Segment 
Natural Gas Sustainability Initiative (NGSI) Methane Emissions Intensity Protocol V2.0.</t>
  </si>
  <si>
    <t>Instructions</t>
  </si>
  <si>
    <t xml:space="preserve">Description of Data Entry and Calculation Worksheets 
(Company Information, Process GHGRP Facilities, Process Non-GHGRP Facilities and Public Disclosure Data)
</t>
  </si>
  <si>
    <t>The first three sheets under the data entry grouping described in the sections below include the entry of company and facility specific data and emissions.  There are equations built into some of the cells for use in calculating methane emissions and methane intensity for facilities that trigger reporting under Subpart W of EPA's GHGRP ["Process GHGRP Facilities" worksheet] and facilities that do not trigger reporting under GHGRP ["Process Non-GHGRP Facilities" worksheet]. 
The summary data grouping ["Public Disclosure Data" worksheet] highlights information that companies would report publicly to be consistent with the NGSI Methane Emissions Intensity Protocol V2.0.  The "Public Disclosure Data" sheet captures company-level data for all facilities in the segment. General instructions are provided below; each individual row has more detailed instructions. Please reference the NGSI Methane Emissions Intensity Protocol V2.0 for additional guidance.</t>
  </si>
  <si>
    <t xml:space="preserve">Company Information Worksheet (Complete this worksheet first)
</t>
  </si>
  <si>
    <t>Complete the company information worksheet first followed by the "Process GHGRP Facilities" and "Process Non-GHGRP Facilities" worksheets.</t>
  </si>
  <si>
    <t xml:space="preserve">Section 1:  Process GHGRP and Non-GHGRP Facilities Worksheets
</t>
  </si>
  <si>
    <r>
      <t xml:space="preserve">
The process for populating the "Process GHGRP Facilities" and "Process Non-GHGRP Facilities" worksheets is almost identical, with the only difference occurring in Section 1. 
</t>
    </r>
    <r>
      <rPr>
        <b/>
        <u/>
        <sz val="10"/>
        <color rgb="FFFF0000"/>
        <rFont val="Arial"/>
        <family val="2"/>
      </rPr>
      <t>Section 1 GHGRP (Process GHGRP Facilities Sheet)</t>
    </r>
    <r>
      <rPr>
        <u/>
        <sz val="10"/>
        <color rgb="FFFF0000"/>
        <rFont val="Arial"/>
        <family val="2"/>
      </rPr>
      <t>:</t>
    </r>
    <r>
      <rPr>
        <sz val="10"/>
        <color theme="1"/>
        <rFont val="Arial"/>
        <family val="2"/>
      </rPr>
      <t xml:space="preserve">  Input emissions from sources included in the GHGRP. For the "Process GHGRP Facilities" worksheet, only total methane emissions for each facility as reported to EPA needs to be entered; there is no need to enter source-specific emissions. 
</t>
    </r>
    <r>
      <rPr>
        <b/>
        <u/>
        <sz val="10"/>
        <color rgb="FFFF0000"/>
        <rFont val="Arial"/>
        <family val="2"/>
      </rPr>
      <t>Section 1 Non-GHGRP (Process Non-GHGRP Facilities Sheet)</t>
    </r>
    <r>
      <rPr>
        <u/>
        <sz val="10"/>
        <color rgb="FFFF0000"/>
        <rFont val="Arial"/>
        <family val="2"/>
      </rPr>
      <t>:</t>
    </r>
    <r>
      <rPr>
        <sz val="10"/>
        <color theme="1"/>
        <rFont val="Arial"/>
        <family val="2"/>
      </rPr>
      <t xml:space="preserve">  In the "Process-Non GHGRP Facilities" worksheet, emissions must be calculated using one of the listed GHGRP-approved methodologies. Because there are multiple methodologies for certain sources, these emission calculations are not automated and must be entered manually.  All emissions for sources using the GHGRP methodology should be reported in metric tons of methane.  A methane density conversion factor of 0.0192 metric tons / thousand standard cubic feet should be used if necessary.</t>
    </r>
  </si>
  <si>
    <t xml:space="preserve">Sections 2 to 4:  Process GHGRP and Non-GHGRP Facilities Worksheets
</t>
  </si>
  <si>
    <r>
      <rPr>
        <b/>
        <u/>
        <sz val="10"/>
        <color rgb="FFFF0000"/>
        <rFont val="Arial"/>
        <family val="2"/>
      </rPr>
      <t xml:space="preserve">
Section 2:</t>
    </r>
    <r>
      <rPr>
        <sz val="10"/>
        <color theme="1"/>
        <rFont val="Arial"/>
        <family val="2"/>
      </rPr>
      <t xml:space="preserve">  Input activity data for specific sources not covered by the GHGRP in the yellow-shaded cells. 
</t>
    </r>
    <r>
      <rPr>
        <b/>
        <u/>
        <sz val="10"/>
        <color rgb="FFFF0000"/>
        <rFont val="Arial"/>
        <family val="2"/>
      </rPr>
      <t>Section 3:</t>
    </r>
    <r>
      <rPr>
        <sz val="10"/>
        <color theme="1"/>
        <rFont val="Arial"/>
        <family val="2"/>
      </rPr>
      <t xml:space="preserve">  Auto-calculates emissions from the specific sources entered in Section 2 are automatically calculated in Section 3 with embedded formulas using the GHG Inventory emission factors. 
</t>
    </r>
    <r>
      <rPr>
        <b/>
        <u/>
        <sz val="10"/>
        <color rgb="FFFF0000"/>
        <rFont val="Arial"/>
        <family val="2"/>
      </rPr>
      <t>Section 4:</t>
    </r>
    <r>
      <rPr>
        <sz val="10"/>
        <color theme="1"/>
        <rFont val="Arial"/>
        <family val="2"/>
      </rPr>
      <t xml:space="preserve">  Auto-calculates total methane emissions from all sources for each facility.</t>
    </r>
  </si>
  <si>
    <t xml:space="preserve">Section 5:  Process GHGRP and Non-GHGRP Facilities Worksheets
</t>
  </si>
  <si>
    <r>
      <rPr>
        <b/>
        <u/>
        <sz val="10"/>
        <color rgb="FFFF0000"/>
        <rFont val="Arial"/>
        <family val="2"/>
      </rPr>
      <t xml:space="preserve">
Section 5:</t>
    </r>
    <r>
      <rPr>
        <sz val="10"/>
        <color theme="1"/>
        <rFont val="Arial"/>
        <family val="2"/>
      </rPr>
      <t xml:space="preserve">  The spreadsheet allocates methane emissions between the natural gas value chain and hydrocarbon liquids value chain. Emissions are allocated based on an energy-weighted gas ratio. The gas ratio is calculated using data entered on natural gas and liquids throughput in the blue shaded cells and average energy contents for each commodity in the orange shaded cells. Users may enter facility-specific energy contents in the orange shaded cells if the default factors are not used.  Process segment methane emissions allocated to the natural gas value chain are automatically calculated using the total emissions from Section 4 and the gas ratio.</t>
    </r>
  </si>
  <si>
    <t xml:space="preserve">Section 6:  Process GHGRP and Non-GHGRP Facilities Worksheets
</t>
  </si>
  <si>
    <r>
      <rPr>
        <b/>
        <u/>
        <sz val="10"/>
        <color rgb="FFFF0000"/>
        <rFont val="Arial"/>
        <family val="2"/>
      </rPr>
      <t xml:space="preserve">
Section 6:</t>
    </r>
    <r>
      <rPr>
        <sz val="10"/>
        <color theme="1"/>
        <rFont val="Arial"/>
        <family val="2"/>
      </rPr>
      <t xml:space="preserve">  Calculation of total methane throughput. Companies may enter their own methane content for natural gas throughput for each facility in the orange shaded cells or use the default methane content of 87%. Total methane throughput is automatically calculated using the methane content figure and the gas throughput data entered in Section 5.</t>
    </r>
  </si>
  <si>
    <t>Section 7:  Process GHGRP and Non-GHGRP Facilities Worksheets</t>
  </si>
  <si>
    <r>
      <t xml:space="preserve">
</t>
    </r>
    <r>
      <rPr>
        <b/>
        <u/>
        <sz val="10"/>
        <color rgb="FFFF0000"/>
        <rFont val="Arial"/>
        <family val="2"/>
      </rPr>
      <t>Section 7</t>
    </r>
    <r>
      <rPr>
        <sz val="10"/>
        <color theme="1"/>
        <rFont val="Arial"/>
        <family val="2"/>
      </rPr>
      <t xml:space="preserve">:  The conversion and emission factors in Section 7 are used in the methane emissions and intensity calculations and should not be altered. </t>
    </r>
  </si>
  <si>
    <t>Public Disclosure Worksheet</t>
  </si>
  <si>
    <t xml:space="preserve">
This worksheet gets auto-populated so no data entry is required.  This worksheet provides the information that companies would report publicly to be consistent with the NGSI Methane Emissions Intensity Protocol V2.0.</t>
  </si>
  <si>
    <t>Spreadsheet Key</t>
  </si>
  <si>
    <t>Blue shaded cells designate manually entered emissions and other parametric data.</t>
  </si>
  <si>
    <t>Yellow shaded cells designate manually entered operating or activity data.</t>
  </si>
  <si>
    <t xml:space="preserve">Orange shaded cells designate cells pre-populated with default values. The default values can be replaced with company or facility specific data if available at a company's discretion.  </t>
  </si>
  <si>
    <t>Green indicates that no data entry is required; cells auto-calculate once the entries in the prior sections are entered</t>
  </si>
  <si>
    <t>Blue Shaded Worksheets are for Entry of Company Data &amp; Calculations - Data Entry Required</t>
  </si>
  <si>
    <t xml:space="preserve">Company Summary Information Worksheet </t>
  </si>
  <si>
    <t xml:space="preserve">All auto-calculated cells are locked to prevent inadvertent editing by users of the templates. </t>
  </si>
  <si>
    <t>Summary of Methane Intensity Results*</t>
  </si>
  <si>
    <t>Methane Intensity (percent)</t>
  </si>
  <si>
    <t>*This table is included to show company-wide processing segment methane intensity.  More detailed information is included in the processing GHGRP Facilities worksheet, processing Non-GHGRP Facilities worksheet, and the Public Disclosure Data worksheet</t>
  </si>
  <si>
    <t>Enter Company Name</t>
  </si>
  <si>
    <t>Gas Processing Example Company</t>
  </si>
  <si>
    <t>Enter GHGRP Facility Names</t>
  </si>
  <si>
    <t>"GHGRP Facility Name"</t>
  </si>
  <si>
    <t>Enter Non-GHGRP Facility Names</t>
  </si>
  <si>
    <t>"Non-GHGRP Facility Name"</t>
  </si>
  <si>
    <r>
      <t xml:space="preserve">Data Entry Worksheet for GHGRP Facilities
Gas Processing Segment
</t>
    </r>
    <r>
      <rPr>
        <b/>
        <sz val="10"/>
        <color rgb="FFFF0000"/>
        <rFont val="Arial"/>
        <family val="2"/>
      </rPr>
      <t>All auto-calculated cells are locked to prevent inadvertent editing by users of the templates</t>
    </r>
  </si>
  <si>
    <t>NOTE:  Worksheet can be expanded by unhiding Columns K to AA if more GHGRP Reportable facilities need to be entered.</t>
  </si>
  <si>
    <t>Section 1:  Data Entry Required (GHGRP Reported Methane Emissions for each Facility)</t>
  </si>
  <si>
    <t>Section 1: Processing Segment Emissions Calculated Using GHGRP Methodology</t>
  </si>
  <si>
    <t>Emissions Source</t>
  </si>
  <si>
    <t>Methane Emissions (Metric Ton CH4)</t>
  </si>
  <si>
    <t>GHGRP Methodology Reference</t>
  </si>
  <si>
    <t>Description of Quantification Method(s)</t>
  </si>
  <si>
    <r>
      <rPr>
        <b/>
        <u/>
        <sz val="10"/>
        <color rgb="FFFF0000"/>
        <rFont val="Arial"/>
        <family val="2"/>
      </rPr>
      <t>QA Check</t>
    </r>
    <r>
      <rPr>
        <b/>
        <sz val="10"/>
        <color rgb="FFFF0000"/>
        <rFont val="Arial"/>
        <family val="2"/>
      </rPr>
      <t xml:space="preserve">
All GHGRP Facilities Methane Emissions based on GHGRP Methodology: Total by Source Type &amp; Overall Total</t>
    </r>
  </si>
  <si>
    <t xml:space="preserve">Blowdown Vent Stacks </t>
  </si>
  <si>
    <t xml:space="preserve">
40 CFR 98.233(i)(2)
40 CFR 98.233(i)(3)</t>
  </si>
  <si>
    <t>Subpart W – Calculation method using engineering calculation method by equipment or event type
Subpart W – Calculation method using direct measurement of emissions using a flow meter
Alternate calculation method using actual event counts multiplied by the average unique physical volumes as calculated from all company-specific Subpart W facility events (for facilities not reporting to Subpart W only)</t>
  </si>
  <si>
    <t>Combustion Units</t>
  </si>
  <si>
    <t xml:space="preserve">40 CFR 98.33(c)  </t>
  </si>
  <si>
    <t>Subpart C methods, as applicable based on fuel type – Calculation using fuel usage as recorded or measured, fuel high heating value (HHV) default value or as calculated from measurements, and fuel-specific emission factors
Alternate calculation method using total volume of fuel consumed and the fuel-specific emission factors for methane (for facilities not reporting to Subpart C only)</t>
  </si>
  <si>
    <t xml:space="preserve">Compressors, Centrifugal </t>
  </si>
  <si>
    <t xml:space="preserve">40 CFR 98.233(o)(1)(i)
40 CFR 98.233(o)(6)
40 CFR 98.233(o)(1)(ii)
40 CFR 98.233(o)(1)(iii)
</t>
  </si>
  <si>
    <t xml:space="preserve">Subpart W – Individual compressor source “as found” measurements
• Operating mode: blowdown valve leakage
• Operating mode: wet seal oil degassing vent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</si>
  <si>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Compressors, Reciprocating</t>
  </si>
  <si>
    <t xml:space="preserve">40 CFR 98.233(p)(1)(i)
40 CFR 98.233(p)(6)
40 CFR 98.233(p)(1)(ii)
40 CFR 98.233(p)(1)(iii)
</t>
  </si>
  <si>
    <t xml:space="preserve">Subpart W – Individual compressor source “as found” measurements
• Operating mode: blowdown valve leakage and rod packing emissions
• Standby-pressurized mode: blowdown valve leakage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</si>
  <si>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Dehydrator vents, glycol</t>
  </si>
  <si>
    <t>40 CFR Part 98.233(e)(1); 
40 CFR Part 98.233(e)(5) 
40 CFR Part 98.233(e)(2);
40 CFR Part 98.233(e)(5)</t>
  </si>
  <si>
    <t xml:space="preserve">Subpart W – Calculation Method 1 using computer modeling for glycol dehydrators 
Subpart W – Calculation Method 2 using emission factors and population counts for glycol dehydrators  </t>
  </si>
  <si>
    <t>Dehydrator vents, desiccant</t>
  </si>
  <si>
    <t>40 CFR Part 98.233(e)(3); 
40 CFR Part 98.233(e)(5)</t>
  </si>
  <si>
    <t>Subpart W – Calculation Method 3 using engineering calculations for desiccant dehydrators</t>
  </si>
  <si>
    <t>Equipment Leaks</t>
  </si>
  <si>
    <t>Per Greenhouse Gas Reporting Rule Leak Detection Methodology Revisions</t>
  </si>
  <si>
    <t>Subpart W – Leak survey and default leaker emission factors for components in gas service, and population counts and default population emission factors
Alternate calculation method using average company emission factor based on all company-specific Subpart W leak surveys (for facilities not reporting to Subpart W only)</t>
  </si>
  <si>
    <t>Flare Stacks</t>
  </si>
  <si>
    <t>40 CFR 98.233(n)(5); 
40 CFR 98.233(n)(6)</t>
  </si>
  <si>
    <t>Subpart W – Calculation using measured or estimated flow and gas composition, and flare combustion efficiency; accounting for feed gas sent to an un-lit flare as applicable</t>
  </si>
  <si>
    <t>Total GHGRP Methodology Methane Emissions (MT)</t>
  </si>
  <si>
    <t>Section 2:  Data Entry Required (Counts of Equipment for each Facility)</t>
  </si>
  <si>
    <t>Section 2: Processing Segment Activity Factors for Sources Using GHG Inventory Methodology</t>
  </si>
  <si>
    <t>Activity Data</t>
  </si>
  <si>
    <t>Activity Data Needed</t>
  </si>
  <si>
    <r>
      <rPr>
        <b/>
        <u/>
        <sz val="10"/>
        <color rgb="FFFF0000"/>
        <rFont val="Arial"/>
        <family val="2"/>
      </rPr>
      <t>QA Check</t>
    </r>
    <r>
      <rPr>
        <b/>
        <sz val="10"/>
        <color rgb="FFFF0000"/>
        <rFont val="Arial"/>
        <family val="2"/>
      </rPr>
      <t xml:space="preserve">
All GHGRP Facilities:  
Total Equipment Counts</t>
    </r>
  </si>
  <si>
    <t>Acid Gas Removal Units</t>
  </si>
  <si>
    <t>Number of acid gas removal units</t>
  </si>
  <si>
    <t>Compressors, Centrifugal with dry seals</t>
  </si>
  <si>
    <t>Number of centrifugal compressors with dry seals</t>
  </si>
  <si>
    <t>Natural Gas-Driven Low-Bleed Pneumatic Controllers</t>
  </si>
  <si>
    <t>Number of low-bleed pneumatic controllers</t>
  </si>
  <si>
    <t>Natural Gas-Driven Intermittent-Bleed Pneumatic Controllers</t>
  </si>
  <si>
    <t>Number of intermittent-bleed pneumatic controllers</t>
  </si>
  <si>
    <t>Natural Gas-Driven High-Bleed Pneumatic Controllers</t>
  </si>
  <si>
    <t>Number of high-bleed pneumatic controllers</t>
  </si>
  <si>
    <t xml:space="preserve">Section 3:  Auto-Calculated No Data Entry Required </t>
  </si>
  <si>
    <t>Section 3: Processing Segment Emissions Calculated Using GHG Inventory Methodology</t>
  </si>
  <si>
    <t>GHGI Emissions Factor (See Reference Data)</t>
  </si>
  <si>
    <t>Description of Quantification Method</t>
  </si>
  <si>
    <r>
      <rPr>
        <b/>
        <u/>
        <sz val="10"/>
        <color rgb="FFFF0000"/>
        <rFont val="Arial"/>
        <family val="2"/>
      </rPr>
      <t>QA Check</t>
    </r>
    <r>
      <rPr>
        <b/>
        <sz val="10"/>
        <color rgb="FFFF0000"/>
        <rFont val="Arial"/>
        <family val="2"/>
      </rPr>
      <t xml:space="preserve">
All GHGRP Facilities Methane Emissions based on GHGi Methodology: Total by Source Type &amp; Overall Total</t>
    </r>
  </si>
  <si>
    <t>Alternative calculation methods noted in red below that require some data entry</t>
  </si>
  <si>
    <t>GHG Inventory emission factor multiplied by number acid gas removal units</t>
  </si>
  <si>
    <r>
      <t xml:space="preserve">GHG Inventory emission factor multiplied by number of centrifugal compressors with dry seals
</t>
    </r>
    <r>
      <rPr>
        <b/>
        <sz val="10"/>
        <color theme="1"/>
        <rFont val="Arial"/>
        <family val="2"/>
      </rPr>
      <t>OR</t>
    </r>
    <r>
      <rPr>
        <sz val="10"/>
        <color theme="1"/>
        <rFont val="Arial"/>
        <family val="2"/>
      </rPr>
      <t xml:space="preserve">
Number of centrifugal compressors multiplied by average company emission factor based on measurements from dry seals (measurements are to be taken using Subpart W measurement methods for wet seals). </t>
    </r>
    <r>
      <rPr>
        <b/>
        <sz val="10"/>
        <color rgb="FFFF0000"/>
        <rFont val="Arial"/>
        <family val="2"/>
      </rPr>
      <t>If using, replace GHG Inventory emission factor with company-specific factor in "Emission Factor References" worksheet cell D18</t>
    </r>
  </si>
  <si>
    <t>GHG Inventory emission factor multiplied by number of low-bleed pneumatic controllers</t>
  </si>
  <si>
    <t>GHG Inventory emission factor multiplied by number of intermittent-bleed pneumatic controllers</t>
  </si>
  <si>
    <t>GHG Inventory emission factor multiplied by number of high-bleed pneumatic controllers</t>
  </si>
  <si>
    <t>Total GHGI Methodology Methane Emissions (MT)</t>
  </si>
  <si>
    <t xml:space="preserve">Section 4:  Auto-Calculated No Data Entry Required </t>
  </si>
  <si>
    <t>Section 4: Total Methane Emissions PER Processing Facility (GHGRP and GHGi Methodology Basis)</t>
  </si>
  <si>
    <r>
      <rPr>
        <b/>
        <u/>
        <sz val="10"/>
        <color rgb="FFFF0000"/>
        <rFont val="Arial"/>
        <family val="2"/>
      </rPr>
      <t>QA Check</t>
    </r>
    <r>
      <rPr>
        <b/>
        <sz val="10"/>
        <color rgb="FFFF0000"/>
        <rFont val="Arial"/>
        <family val="2"/>
      </rPr>
      <t xml:space="preserve">
All GHGRP Facilities: Total Methane Emissions GHGRP &amp; GHGi Methodologies</t>
    </r>
  </si>
  <si>
    <t>Total Methane Emissions (MT, sum of GHGRP and GHGI Emissions from Row 14 and 35, respectively)</t>
  </si>
  <si>
    <t>Section 5:  Blue Cells (Data Entry Required), Orange Cells (Use Defaults or Enter Facility Specific Data), and Green Cells (Auto-Calculated)</t>
  </si>
  <si>
    <t>Section 5: Total Methane Emissions PER Processing Facility and Processing Segment Total (after Gas-Liquid Ratio Allocation)</t>
  </si>
  <si>
    <r>
      <rPr>
        <b/>
        <u/>
        <sz val="10"/>
        <color rgb="FFFF0000"/>
        <rFont val="Arial"/>
        <family val="2"/>
      </rPr>
      <t>QA Check</t>
    </r>
    <r>
      <rPr>
        <b/>
        <sz val="10"/>
        <color rgb="FFFF0000"/>
        <rFont val="Arial"/>
        <family val="2"/>
      </rPr>
      <t xml:space="preserve">
All GHGRP Facilities: Total Gas and Liquid Throughput and Total Methane Emissions after applying Gas Ratio Allocation</t>
    </r>
  </si>
  <si>
    <t>Description</t>
  </si>
  <si>
    <t>Gas Processed at Processing Facilities</t>
  </si>
  <si>
    <t>Volume (thousand standard cubic feet) of gas processed consistent with 98.236(aa)(3)(ii) as reported to the GHGRP</t>
  </si>
  <si>
    <t>Energy Content of Gas Processed (MMBTU/Mscf)</t>
  </si>
  <si>
    <t>Assume a default raw gas higher heating value of 1.235 MMBtu per thousand standard cubic feet from Table 3-8 of the API Compendium or enter a facility-specific factor</t>
  </si>
  <si>
    <t>Energy Equivalent of Gas Processed (MMBTU)</t>
  </si>
  <si>
    <t>Product of processed gas volume and energy content (Row 44 * Row 45)</t>
  </si>
  <si>
    <t>Natural Gas Liquids Processed at Processing Facilities (bbls)</t>
  </si>
  <si>
    <t>Volume (barrels) of natural gas liquids processed consistent with 98.236(aa)(3)(iv) as reported to the GHGRP</t>
  </si>
  <si>
    <t>Energy Content of Natural Gas Liquids Processed (MMBTU/bbl)</t>
  </si>
  <si>
    <t>Assume a default heating value of 3.82 MMBtu per barrel (consistent with propane liquids) from API Compendium Table 3-8 or enter a facility-specific factor</t>
  </si>
  <si>
    <t>Energy Equivalent of Natural Gas Liquids Processed (MMBtu)</t>
  </si>
  <si>
    <t>Product of processed natural gas liquids volume and energy content (Row 47 * Row 48)</t>
  </si>
  <si>
    <t>Gas Ratio</t>
  </si>
  <si>
    <r>
      <t>Calculate the gas ratio (</t>
    </r>
    <r>
      <rPr>
        <i/>
        <sz val="10"/>
        <color theme="1"/>
        <rFont val="Arial"/>
        <family val="2"/>
      </rPr>
      <t>GR</t>
    </r>
    <r>
      <rPr>
        <sz val="10"/>
        <color theme="1"/>
        <rFont val="Arial"/>
        <family val="2"/>
      </rPr>
      <t>) as the energy equivalent of processed natural gas divided by the total energy equivalent of processed natural gas and natural gas liquids (Row 46 / (Row 46 + Row 49))</t>
    </r>
  </si>
  <si>
    <t>Natural Gas Supply Chain Methane Emissions from Sources Allocating all Methane to Natural Gas</t>
  </si>
  <si>
    <t>Methane from combustion units, compressors, dehydrators, and acid gas removal units. All of this methane is allocated to the natural gas value chain</t>
  </si>
  <si>
    <t>Natural Gas Supply Chain Methane Emissions from Sources Allocating Methane with Gas Ratio</t>
  </si>
  <si>
    <t>Methane from blowdowns, equipment leaks, flares, and pneumatic controllers multiplied by the gas ratio</t>
  </si>
  <si>
    <t>Total Natural Gas Supply Chain Methane Emissions Allocation (MT)</t>
  </si>
  <si>
    <t>Total methane allocated to the natural gas value chain for each GHGRP facility (sum of Row 51 and Row 52)</t>
  </si>
  <si>
    <r>
      <rPr>
        <b/>
        <u/>
        <sz val="10"/>
        <color rgb="FFFF0000"/>
        <rFont val="Arial"/>
        <family val="2"/>
      </rPr>
      <t>Final QA Check</t>
    </r>
    <r>
      <rPr>
        <b/>
        <sz val="10"/>
        <color rgb="FFFF0000"/>
        <rFont val="Arial"/>
        <family val="2"/>
      </rPr>
      <t xml:space="preserve">
Rows 51 and 52 Total Post-Gas Ratio Allocation Methane Emissions for All GHGRP Facilities and Sources in Sections 1.0, 3.0, and 5.0</t>
    </r>
  </si>
  <si>
    <t>Total Processing Methane Emissions Allocated to Natural Gas (MT)</t>
  </si>
  <si>
    <t>Total methane emissions from GHGRP-reporting facilities allocated to the natural gas supply chain (sum of Row 53)</t>
  </si>
  <si>
    <t>If ERROR is specified, please recheck values entered in Sections 1.0, 2.0, and 5.0</t>
  </si>
  <si>
    <t>Section 6:  Orange Cells (Use Defaults or Enter Facility Specific Data) and Green Cells (Auto-Calculated)</t>
  </si>
  <si>
    <t>Section 6: Total Methane Throughput PER Processing Facility and Processing Segment Total</t>
  </si>
  <si>
    <r>
      <rPr>
        <b/>
        <u/>
        <sz val="10"/>
        <color rgb="FFFF0000"/>
        <rFont val="Arial"/>
        <family val="2"/>
      </rPr>
      <t>QA Check</t>
    </r>
    <r>
      <rPr>
        <b/>
        <sz val="10"/>
        <color rgb="FFFF0000"/>
        <rFont val="Arial"/>
        <family val="2"/>
      </rPr>
      <t xml:space="preserve">
All GHGRP Facilities: Total Natural Gas and Methane Throughput </t>
    </r>
  </si>
  <si>
    <t>Methane Content (percent)</t>
  </si>
  <si>
    <t>To convert throughput to methane, the reporting company can use and disclose its own estimate of the methane content of processed gas or can use a default factor of 87 percent. Change value for each facility as appropriate</t>
  </si>
  <si>
    <t>Natural Gas Throughput (Mscf)</t>
  </si>
  <si>
    <t>For companies with processing operations, segment throughput equates to the volume of gas processed consistent with 98.236(aa)(3)(ii) in the GHGRP</t>
  </si>
  <si>
    <t>Methane Throughput (Mscf)</t>
  </si>
  <si>
    <t>Methane thoughput for each GHGRP facility; methane content multiplied by natural gas throughput (Row 59 * Row 60)</t>
  </si>
  <si>
    <t>Total Methane Throughput (Mscf)</t>
  </si>
  <si>
    <t>GHGRP facility-wide processing segment methane throughput; sum of methane throughput across all facilities from Row 61</t>
  </si>
  <si>
    <t>If ERROR is specified, please recheck values entered in Section 5.0</t>
  </si>
  <si>
    <t xml:space="preserve">Section 7:  Auto-Calculated No Data Entry Required </t>
  </si>
  <si>
    <t>Section 7: Total Methane Intensity (Percent) PER Processing Facility and Processing Segment Total (Percent)</t>
  </si>
  <si>
    <r>
      <rPr>
        <b/>
        <u/>
        <sz val="10"/>
        <color rgb="FFFF0000"/>
        <rFont val="Arial"/>
        <family val="2"/>
      </rPr>
      <t>QA Check</t>
    </r>
    <r>
      <rPr>
        <b/>
        <sz val="10"/>
        <color rgb="FFFF0000"/>
        <rFont val="Arial"/>
        <family val="2"/>
      </rPr>
      <t xml:space="preserve">
All GHGRP Facilities: Total Processing Segment Methane Intensity after applying Gas Ratio Allocation to Methane Emissions</t>
    </r>
  </si>
  <si>
    <t xml:space="preserve">Description </t>
  </si>
  <si>
    <t>GHGRP Facility-Specific Processing Segment Methane Intensity</t>
  </si>
  <si>
    <t>GHGRP facility methane intensity (total methane allocated to natural gas from Row 53 / (facility methane throughput from Row 61 * methane density))</t>
  </si>
  <si>
    <t>GHGRP Facility-Wide Processing Segment Methane Intensity</t>
  </si>
  <si>
    <t>Methane intensity across all GHGRP facilities (total methane allocated to natural gas from Row 54 / (total methane throughput from Row 62 * methane density))</t>
  </si>
  <si>
    <t>If ERROR is specified, please recheck values entered in Sections 5.0 and 6.0</t>
  </si>
  <si>
    <r>
      <t xml:space="preserve">Data Entry Worksheet for Non-GHGRP Facilities
Gas Processing Segment
</t>
    </r>
    <r>
      <rPr>
        <b/>
        <sz val="10"/>
        <color rgb="FFFF0000"/>
        <rFont val="Arial"/>
        <family val="2"/>
      </rPr>
      <t>All auto-calculated cells are locked to prevent inadvertent editing by users of the templates</t>
    </r>
  </si>
  <si>
    <t>Section 1:  Data Entry Required (GHGRP-Based Methane Emissions for each Facility)</t>
  </si>
  <si>
    <r>
      <rPr>
        <b/>
        <u/>
        <sz val="10"/>
        <color rgb="FFFF0000"/>
        <rFont val="Arial"/>
        <family val="2"/>
      </rPr>
      <t>QA Check</t>
    </r>
    <r>
      <rPr>
        <b/>
        <sz val="10"/>
        <color rgb="FFFF0000"/>
        <rFont val="Arial"/>
        <family val="2"/>
      </rPr>
      <t xml:space="preserve">
All Non-GHGRP Facilities Methane Emissions based on GHGRP Methodology: Total by Source Type &amp; Overall Total</t>
    </r>
  </si>
  <si>
    <r>
      <rPr>
        <b/>
        <u/>
        <sz val="10"/>
        <color rgb="FFFF0000"/>
        <rFont val="Arial"/>
        <family val="2"/>
      </rPr>
      <t>QA Check</t>
    </r>
    <r>
      <rPr>
        <b/>
        <sz val="10"/>
        <color rgb="FFFF0000"/>
        <rFont val="Arial"/>
        <family val="2"/>
      </rPr>
      <t xml:space="preserve">
All Non-GHGRP Facilities:  
Total Equipment Counts</t>
    </r>
  </si>
  <si>
    <r>
      <rPr>
        <b/>
        <u/>
        <sz val="10"/>
        <color rgb="FFFF0000"/>
        <rFont val="Arial"/>
        <family val="2"/>
      </rPr>
      <t>QA Check</t>
    </r>
    <r>
      <rPr>
        <b/>
        <sz val="10"/>
        <color rgb="FFFF0000"/>
        <rFont val="Arial"/>
        <family val="2"/>
      </rPr>
      <t xml:space="preserve">
All Non-GHGRP Facilities Methane Emissions based on GHGi Methodology: Total by Source Type &amp; Overall Total</t>
    </r>
  </si>
  <si>
    <r>
      <rPr>
        <b/>
        <u/>
        <sz val="10"/>
        <color rgb="FFFF0000"/>
        <rFont val="Arial"/>
        <family val="2"/>
      </rPr>
      <t>QA Check</t>
    </r>
    <r>
      <rPr>
        <b/>
        <sz val="10"/>
        <color rgb="FFFF0000"/>
        <rFont val="Arial"/>
        <family val="2"/>
      </rPr>
      <t xml:space="preserve">
All Non-GHGRP Facilities: Total Methane Emissions GHGRP &amp; GHGi Methodologies</t>
    </r>
  </si>
  <si>
    <r>
      <rPr>
        <b/>
        <u/>
        <sz val="10"/>
        <color rgb="FFFF0000"/>
        <rFont val="Arial"/>
        <family val="2"/>
      </rPr>
      <t>QA Check</t>
    </r>
    <r>
      <rPr>
        <b/>
        <sz val="10"/>
        <color rgb="FFFF0000"/>
        <rFont val="Arial"/>
        <family val="2"/>
      </rPr>
      <t xml:space="preserve">
All Non-GHGRP Facilities: Total Gas and Liquid Throughput and Total Methane Emissions after applying Gas Ratio Allocation</t>
    </r>
  </si>
  <si>
    <r>
      <rPr>
        <b/>
        <u/>
        <sz val="10"/>
        <color rgb="FFFF0000"/>
        <rFont val="Arial"/>
        <family val="2"/>
      </rPr>
      <t>Final QA Check</t>
    </r>
    <r>
      <rPr>
        <b/>
        <sz val="10"/>
        <color rgb="FFFF0000"/>
        <rFont val="Arial"/>
        <family val="2"/>
      </rPr>
      <t xml:space="preserve">
Rows 51 and 52 Total Post-Gas Ratio Allocation Methane Emissions for All Non-GHGRP Facilities and Sources in Sections 1.0, 3.0, and 5.0</t>
    </r>
  </si>
  <si>
    <r>
      <rPr>
        <b/>
        <u/>
        <sz val="10"/>
        <color rgb="FFFF0000"/>
        <rFont val="Arial"/>
        <family val="2"/>
      </rPr>
      <t>QA Check</t>
    </r>
    <r>
      <rPr>
        <b/>
        <sz val="10"/>
        <color rgb="FFFF0000"/>
        <rFont val="Arial"/>
        <family val="2"/>
      </rPr>
      <t xml:space="preserve">
All Non-GHGRP Facilities: Total Natural Gas and Methane Throughput </t>
    </r>
  </si>
  <si>
    <t>Processing Segment Throughput</t>
  </si>
  <si>
    <t>Green Shaded Worksheet Summarizes Results for Data Disclosure(s) - No Data Entry Required</t>
  </si>
  <si>
    <r>
      <t xml:space="preserve">Summary Disclosure Data (Auto-Calculated; No Data Entry Required)
</t>
    </r>
    <r>
      <rPr>
        <b/>
        <sz val="10"/>
        <color rgb="FFFF0000"/>
        <rFont val="Arial"/>
        <family val="2"/>
      </rPr>
      <t>All auto-calculated cells are locked to prevent inadvertent editing by users of the templates</t>
    </r>
  </si>
  <si>
    <t xml:space="preserve">NGSI participants are encouraged to publicly report the following data each year. NGSI requests data at a company level. However, companies may also choose to disclose facility-level methane emissions and intensity </t>
  </si>
  <si>
    <t>Disclosure Element</t>
  </si>
  <si>
    <t>Reported Data</t>
  </si>
  <si>
    <t>Total Methane Emissions (MT)</t>
  </si>
  <si>
    <t xml:space="preserve">Total processing segment methane emissions from GHGRP and non GHGRP facilities </t>
  </si>
  <si>
    <t>Natural Gas Processed (Mscf)</t>
  </si>
  <si>
    <t>Total volume of natural gas processed by GHGRP and non GHGRP facilities</t>
  </si>
  <si>
    <t>Energy Content of Natural Gas Processed (MMBtu/Mscf)</t>
  </si>
  <si>
    <t>Raw gas higher heating value (weighted average energy content of all gas processed)</t>
  </si>
  <si>
    <t>Methane Content of Natural Gas Processed (%)</t>
  </si>
  <si>
    <t>Methane content of natural gas (weighted average methane content of all gas processed)</t>
  </si>
  <si>
    <t>Natural Gas Liquids Processed (bbl)</t>
  </si>
  <si>
    <t>Total volume of natural gas liquids processed by GHGRP and non GHGRP facilities</t>
  </si>
  <si>
    <t>Energy Content of Natural Gas Liquids Processed (MMBtu/bbl)</t>
  </si>
  <si>
    <t>Heating value of natural gas liquids (weighted average energy content of all liquids processed)</t>
  </si>
  <si>
    <t>Gas Ratio (%)</t>
  </si>
  <si>
    <t>Share of natural gas processed on an energy equivalent basis (energy content of natural gas throughput divided by sum of energy content of natural gas and NGL throughput)</t>
  </si>
  <si>
    <t>NGSI Methane Emissions Intensity (%)</t>
  </si>
  <si>
    <t>Methane emissions intensity associated with natural gas processing (methane emissions allocated to natural gas divided by total methane throughput)</t>
  </si>
  <si>
    <t>Yellow Shaded Worksheets are for Information and Reference Purposes Only - No Data Entry Required</t>
  </si>
  <si>
    <t>Overview</t>
  </si>
  <si>
    <r>
      <t xml:space="preserve">The NGSI Methane Emissions Intensity Protocol v 1.0 describes a methodology for calculating company-level methane emission intensities for each segment of the natural gas supply chain in which a company operates. 
The protocol encompasses the following methane emission sources and methodologies for the applicable natural gas industry segment in this reporting template: 
1.  Methane emission sources from facilities that trigger reporting under EPA's Greenhouse Gas Reporting Program (GHGRP).
2.  Methane emission sources from facilities that do not trigger reporting under EPA's GHGRP.
3.  A subset of methane emission sources that are not currently required to be reported under EPA's existing GHGRP.
The emissions from the sources are calculated using a combination of company reported activity data, GHGRP and EPA's National Greenhouse Gas Inventory (GHGi) specified methodologies and emission factors.  
</t>
    </r>
    <r>
      <rPr>
        <b/>
        <sz val="10"/>
        <color theme="1"/>
        <rFont val="Arial"/>
        <family val="2"/>
      </rPr>
      <t>NOTE:</t>
    </r>
    <r>
      <rPr>
        <sz val="10"/>
        <color theme="1"/>
        <rFont val="Arial"/>
        <family val="2"/>
      </rPr>
      <t xml:space="preserve">  The Onshore Production, Gathering &amp; Boosting, and Processing segments covered in the NGSI protocols includes an approach to allocating methane emissions to the natural gas and liquids (crude oil, condensate, and other hydrocarbon liquids) produced and processed in these segments.  The Transmission &amp; Storage and Distribution segments require only minimal levels of liquid processing intended primarily to meet natural gas quality specifications for natural gas pipeline transportation and delivery to end users.  Therefore, the methane emissions from the Transmission &amp; Storage and Distribution segments are allocated solely to natural gas. 
</t>
    </r>
    <r>
      <rPr>
        <b/>
        <u/>
        <sz val="10"/>
        <color rgb="FFFF0000"/>
        <rFont val="Arial"/>
        <family val="2"/>
      </rPr>
      <t>General Description of Methane Intensity Methodology</t>
    </r>
    <r>
      <rPr>
        <sz val="10"/>
        <color theme="1"/>
        <rFont val="Arial"/>
        <family val="2"/>
      </rPr>
      <t xml:space="preserve">
1. </t>
    </r>
    <r>
      <rPr>
        <b/>
        <sz val="10"/>
        <color theme="1"/>
        <rFont val="Arial"/>
        <family val="2"/>
      </rPr>
      <t xml:space="preserve"> Numerator (mass of methane emitted):</t>
    </r>
    <r>
      <rPr>
        <sz val="10"/>
        <color theme="1"/>
        <rFont val="Arial"/>
        <family val="2"/>
      </rPr>
      <t xml:space="preserve">  Company methane emissions for each of their natural gas segments in which they operate serves as the numerator for the methane intensity formula for that segment.
2.  </t>
    </r>
    <r>
      <rPr>
        <b/>
        <sz val="10"/>
        <color theme="1"/>
        <rFont val="Arial"/>
        <family val="2"/>
      </rPr>
      <t>Denominator (volume of natural gas):</t>
    </r>
    <r>
      <rPr>
        <sz val="10"/>
        <color theme="1"/>
        <rFont val="Arial"/>
        <family val="2"/>
      </rPr>
      <t xml:space="preserve">  Volume of natural gas produced for companies in the Onshore Production and Gathering &amp; Boosting segments, volume of processed natural gas for the companies in the Gas Processing segment, and volume of Natural Gas Throughput for companies in the Transmission &amp; Storage and Distribution segments serves as the numerator for the methane intensity formula within each of these segments.
3.  </t>
    </r>
    <r>
      <rPr>
        <b/>
        <sz val="10"/>
        <color theme="1"/>
        <rFont val="Arial"/>
        <family val="2"/>
      </rPr>
      <t>Denominator Conversion to Methane (volume of natural gas to mass of methane)</t>
    </r>
    <r>
      <rPr>
        <sz val="10"/>
        <color theme="1"/>
        <rFont val="Arial"/>
        <family val="2"/>
      </rPr>
      <t xml:space="preserve">:  The denominator determined in #2 needs to be converted from total natural gas produced, processed, or transported (throughput) to the methane portion of the natural gas volume by applying an average methane content to that volume.  After the volume gets converted to methane, the standard density of methane (0.0192 kg/standard cubic feet(scf)) is applied to convert to mass of methane
4.  </t>
    </r>
    <r>
      <rPr>
        <b/>
        <sz val="10"/>
        <color theme="1"/>
        <rFont val="Arial"/>
        <family val="2"/>
      </rPr>
      <t>Methane Intensity (percent)</t>
    </r>
    <r>
      <rPr>
        <sz val="10"/>
        <color theme="1"/>
        <rFont val="Arial"/>
        <family val="2"/>
      </rPr>
      <t xml:space="preserve"> = Numerator (#1) divided by Denominator (#3) multiplied by 100 to get a methane intensity as a percentage.
</t>
    </r>
    <r>
      <rPr>
        <sz val="10"/>
        <rFont val="Arial"/>
        <family val="2"/>
      </rPr>
      <t>Additional details on the methodology and approach are available in the NGSI Methane Emissions Intensity Protocol V2.0.</t>
    </r>
  </si>
  <si>
    <t>FACTORS USED IN RY2023 REPORTS</t>
  </si>
  <si>
    <t>Reference Data: Conversion and Emission Factor Data for NGSI Protocol V2.0</t>
  </si>
  <si>
    <t>Conversion Factor</t>
  </si>
  <si>
    <t>Parameter</t>
  </si>
  <si>
    <t>Value</t>
  </si>
  <si>
    <t>Unit</t>
  </si>
  <si>
    <t>Notes</t>
  </si>
  <si>
    <t>Methane Density (Source: 40 CFR 98.233(v))</t>
  </si>
  <si>
    <t>metric ton/thousand standard cubic feet</t>
  </si>
  <si>
    <t>To convert thousand standard cubic feet (Mscf) methane to metric ton (MT) methane, multiply Mscf by 0.0192</t>
  </si>
  <si>
    <t>Emission Factors for GHG Inventory Methodology Sources</t>
  </si>
  <si>
    <t>Emission Factor</t>
  </si>
  <si>
    <t>Units</t>
  </si>
  <si>
    <t>Source for NGSI Protocol 2.0</t>
  </si>
  <si>
    <t>Processing</t>
  </si>
  <si>
    <t>GHGI EFs</t>
  </si>
  <si>
    <t>Acid gas removal units</t>
  </si>
  <si>
    <t>kg CH4/AGRU</t>
  </si>
  <si>
    <t>2023 GHGi emissions for processing segment; factor unchanged from 2020 GHGi</t>
  </si>
  <si>
    <t>Dry seals on centrifugal compressors</t>
  </si>
  <si>
    <t>kg CH4/dry seal compressor</t>
  </si>
  <si>
    <r>
      <t xml:space="preserve">2023 GHGi emissions for processing segment </t>
    </r>
    <r>
      <rPr>
        <b/>
        <sz val="10"/>
        <color theme="1"/>
        <rFont val="Arial"/>
        <family val="2"/>
      </rPr>
      <t>OR manually enter the emission factor in Cell D18 if using alternative calculation methodology as explained in the Process GHGRP and Process Non-GHGRP worksheets</t>
    </r>
  </si>
  <si>
    <t>Low-bleed pneumatic controllers (Use Transmission EF)</t>
  </si>
  <si>
    <t>kg CH4/PC</t>
  </si>
  <si>
    <t>2023 GHGi emissions for processing segment</t>
  </si>
  <si>
    <t>Intermittent-bleed pneumatic controllers  (Use Transmission EF)</t>
  </si>
  <si>
    <t>High-bleed pneumatic controllers  (Use Transmission EF)</t>
  </si>
  <si>
    <t>*Pneumatic controllers use GHG Inventory emissions factors for controllers in transmission service from the Transmission &amp; Storage segment. These component-level factors are used in place of the GHG Inventory’s plant-level pneumatic controller emission factor for the processing segment. Many pneumatic devices at processing plants are driven by electricity or instrument air rather than natural gas, and thus have zero emissions. Component-level factors therefore more accurately estimate actual emissions compared to a plant-level factor, which does not reflect actual component types and counts.</t>
  </si>
  <si>
    <t xml:space="preserve">NOTE:  For those factors noted as unchanged from the 2020 GHGi, this was not intentionally kept unchanged.  These are the factors that were specified in the 2023 GHGi and they just happen to have remained the same as the factors from the 2020 GHGi. </t>
  </si>
  <si>
    <t>SUPERSEDED FACTORS USED IN RY2022 and EARLIER YEAR REPORTS (For Information Only)</t>
  </si>
  <si>
    <t>Reference Data: Conversion and Emission Factor Data for NGSI Protocol V1.0</t>
  </si>
  <si>
    <t>Source for NGSI Protocol 1.0</t>
  </si>
  <si>
    <t>Onshore Production</t>
  </si>
  <si>
    <t>Wells drilled in the calendar year</t>
  </si>
  <si>
    <t>kg CH4/well drilled</t>
  </si>
  <si>
    <t>2020 GHGI production segment</t>
  </si>
  <si>
    <t>Floating roof storage tanks</t>
  </si>
  <si>
    <t>kg CH4/tank</t>
  </si>
  <si>
    <t>2018 GHGI petroleum systems production segment</t>
  </si>
  <si>
    <t>2020 GHGI processing segment</t>
  </si>
  <si>
    <t>Vessels blowdowns (applies to separators, heater-treaters, dehydrators, and in-line heaters)</t>
  </si>
  <si>
    <t>kg CH4/vessel</t>
  </si>
  <si>
    <t>PRVs releases</t>
  </si>
  <si>
    <t>kg CH4/PRV</t>
  </si>
  <si>
    <t>Compressor starts</t>
  </si>
  <si>
    <t>kg CH4/compressor</t>
  </si>
  <si>
    <t>Compressor blowdowns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</si>
</sst>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
    <numFmt numFmtId="166" formatCode="0.0000%"/>
    <numFmt numFmtId="167" formatCode="0.000"/>
  </numFmts>
  <fonts count="57">
    <font>
      <sz val="11"/>
      <color theme="1"/>
      <name val="Calibri"/>
      <family val="2"/>
      <scheme val="minor"/>
    </font>
    <font>
      <sz val="10"/>
      <color theme="1"/>
      <name val="Arial"/>
      <family val="2"/>
    </font>
    <font>
      <b/>
      <sz val="10"/>
      <color theme="1"/>
      <name val="Arial"/>
      <family val="2"/>
    </font>
    <font>
      <sz val="10"/>
      <name val="Arial"/>
      <family val="2"/>
    </font>
    <font>
      <i/>
      <sz val="10"/>
      <color theme="1"/>
      <name val="Arial"/>
      <family val="2"/>
    </font>
    <font>
      <sz val="14"/>
      <color theme="0"/>
      <name val="Arial"/>
      <family val="2"/>
    </font>
    <font>
      <b/>
      <sz val="14"/>
      <color theme="0"/>
      <name val="Arial"/>
      <family val="2"/>
    </font>
    <font>
      <sz val="10"/>
      <color theme="0"/>
      <name val="Arial"/>
      <family val="2"/>
    </font>
    <font>
      <sz val="9"/>
      <color theme="1"/>
      <name val="Arial"/>
      <family val="2"/>
    </font>
    <font>
      <b/>
      <sz val="11"/>
      <color theme="1"/>
      <name val="Calibri"/>
      <family val="2"/>
      <scheme val="minor"/>
    </font>
    <font>
      <b/>
      <sz val="12"/>
      <color theme="1"/>
      <name val="Arial"/>
      <family val="2"/>
    </font>
    <font>
      <sz val="11"/>
      <color theme="1"/>
      <name val="Calibri"/>
      <family val="2"/>
      <scheme val="minor"/>
    </font>
    <font>
      <sz val="12"/>
      <color theme="1"/>
      <name val="Calibri"/>
      <family val="2"/>
      <scheme val="minor"/>
    </font>
    <font>
      <b/>
      <sz val="10"/>
      <color rgb="FFFF0000"/>
      <name val="Arial"/>
      <family val="2"/>
    </font>
    <font>
      <b/>
      <sz val="14"/>
      <color theme="1"/>
      <name val="Arial"/>
      <family val="2"/>
    </font>
    <font>
      <b/>
      <sz val="14"/>
      <name val="Arial"/>
      <family val="2"/>
    </font>
    <font>
      <b/>
      <sz val="10"/>
      <name val="Arial"/>
      <family val="2"/>
    </font>
    <font>
      <sz val="11"/>
      <color rgb="FFFF0000"/>
      <name val="Calibri"/>
      <family val="2"/>
      <scheme val="minor"/>
    </font>
    <font>
      <sz val="8"/>
      <color theme="1" tint="0.499984740745262"/>
      <name val="Arial"/>
      <family val="2"/>
    </font>
    <font>
      <b/>
      <sz val="12"/>
      <color theme="0"/>
      <name val="Arial"/>
      <family val="2"/>
    </font>
    <font>
      <u/>
      <sz val="11"/>
      <color theme="10"/>
      <name val="Calibri"/>
      <family val="2"/>
      <scheme val="minor"/>
    </font>
    <font>
      <b/>
      <u/>
      <sz val="20"/>
      <color rgb="FFFF0000"/>
      <name val="Calibri"/>
      <family val="2"/>
      <scheme val="minor"/>
    </font>
    <font>
      <b/>
      <sz val="12"/>
      <color rgb="FF0070C0"/>
      <name val="Calibri"/>
      <family val="2"/>
      <scheme val="minor"/>
    </font>
    <font>
      <b/>
      <u/>
      <sz val="11"/>
      <color theme="1"/>
      <name val="Calibri"/>
      <family val="2"/>
      <scheme val="minor"/>
    </font>
    <font>
      <b/>
      <sz val="22"/>
      <color theme="1"/>
      <name val="Calibri"/>
      <family val="2"/>
      <scheme val="minor"/>
    </font>
    <font>
      <b/>
      <sz val="14"/>
      <color rgb="FFFF0000"/>
      <name val="Arial"/>
      <family val="2"/>
    </font>
    <font>
      <b/>
      <u/>
      <sz val="10"/>
      <color rgb="FFFF0000"/>
      <name val="Arial"/>
      <family val="2"/>
    </font>
    <font>
      <sz val="10"/>
      <color rgb="FFFF0000"/>
      <name val="Arial"/>
      <family val="2"/>
    </font>
    <font>
      <b/>
      <u/>
      <sz val="12"/>
      <color rgb="FFFF0000"/>
      <name val="Arial"/>
      <family val="2"/>
    </font>
    <font>
      <b/>
      <u/>
      <sz val="12"/>
      <color theme="0"/>
      <name val="Arial"/>
      <family val="2"/>
    </font>
    <font>
      <b/>
      <sz val="10"/>
      <color theme="0"/>
      <name val="Arial"/>
      <family val="2"/>
    </font>
    <font>
      <sz val="8"/>
      <color theme="1"/>
      <name val="Arial"/>
      <family val="2"/>
    </font>
    <font>
      <b/>
      <sz val="14"/>
      <color rgb="FFFF0000"/>
      <name val="Calibri"/>
      <family val="2"/>
      <scheme val="minor"/>
    </font>
    <font>
      <b/>
      <i/>
      <sz val="12"/>
      <name val="Arial"/>
      <family val="2"/>
    </font>
    <font>
      <b/>
      <i/>
      <sz val="12"/>
      <color theme="1"/>
      <name val="Arial"/>
      <family val="2"/>
    </font>
    <font>
      <b/>
      <i/>
      <sz val="10"/>
      <color theme="1"/>
      <name val="Arial"/>
      <family val="2"/>
    </font>
    <font>
      <b/>
      <i/>
      <sz val="10"/>
      <name val="Arial"/>
      <family val="2"/>
    </font>
    <font>
      <i/>
      <sz val="10"/>
      <name val="Arial"/>
      <family val="2"/>
    </font>
    <font>
      <b/>
      <sz val="11"/>
      <color theme="1"/>
      <name val="Arial"/>
      <family val="2"/>
    </font>
    <font>
      <b/>
      <sz val="16"/>
      <color rgb="FFFF0000"/>
      <name val="Arial"/>
      <family val="2"/>
    </font>
    <font>
      <b/>
      <i/>
      <sz val="18"/>
      <color rgb="FFFF0000"/>
      <name val="Calibri"/>
      <family val="2"/>
      <scheme val="minor"/>
    </font>
    <font>
      <b/>
      <sz val="12"/>
      <color rgb="FFFF0000"/>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b/>
      <i/>
      <sz val="11"/>
      <color theme="1"/>
      <name val="Calibri"/>
      <family val="2"/>
      <scheme val="minor"/>
    </font>
    <font>
      <i/>
      <sz val="11"/>
      <color theme="1"/>
      <name val="Calibri"/>
      <family val="2"/>
      <scheme val="minor"/>
    </font>
    <font>
      <b/>
      <i/>
      <u/>
      <sz val="14"/>
      <color theme="1"/>
      <name val="Arial"/>
      <family val="2"/>
    </font>
    <font>
      <b/>
      <sz val="9"/>
      <color rgb="FFFF0000"/>
      <name val="Arial"/>
      <family val="2"/>
    </font>
    <font>
      <b/>
      <i/>
      <u/>
      <sz val="12"/>
      <color rgb="FF1A626C"/>
      <name val="Arial"/>
      <family val="2"/>
    </font>
    <font>
      <sz val="10"/>
      <color theme="0" tint="-0.499984740745262"/>
      <name val="Calibri"/>
      <family val="2"/>
      <scheme val="minor"/>
    </font>
    <font>
      <sz val="10"/>
      <color theme="0" tint="-0.499984740745262"/>
      <name val="Aptos Narrow"/>
      <family val="2"/>
    </font>
    <font>
      <b/>
      <sz val="10"/>
      <color theme="9" tint="-0.499984740745262"/>
      <name val="Calibri"/>
      <family val="2"/>
      <scheme val="minor"/>
    </font>
    <font>
      <b/>
      <u/>
      <sz val="10"/>
      <color theme="9" tint="-0.499984740745262"/>
      <name val="Calibri"/>
      <family val="2"/>
      <scheme val="minor"/>
    </font>
    <font>
      <b/>
      <sz val="18"/>
      <color rgb="FFFF0000"/>
      <name val="Arial"/>
      <family val="2"/>
    </font>
    <font>
      <b/>
      <sz val="24"/>
      <color theme="0"/>
      <name val="Arial"/>
      <family val="2"/>
    </font>
    <font>
      <u/>
      <sz val="10"/>
      <color rgb="FFFF0000"/>
      <name val="Arial"/>
      <family val="2"/>
    </font>
  </fonts>
  <fills count="16">
    <fill>
      <patternFill patternType="none"/>
    </fill>
    <fill>
      <patternFill patternType="gray125"/>
    </fill>
    <fill>
      <patternFill patternType="solid">
        <fgColor theme="8" tint="0.79998168889431442"/>
        <bgColor indexed="64"/>
      </patternFill>
    </fill>
    <fill>
      <patternFill patternType="solid">
        <fgColor theme="4"/>
        <bgColor indexed="64"/>
      </patternFill>
    </fill>
    <fill>
      <patternFill patternType="solid">
        <fgColor rgb="FF4472C4"/>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0070C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rgb="FF000000"/>
      </left>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auto="1"/>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top style="thin">
        <color rgb="FF000000"/>
      </top>
      <bottom style="thin">
        <color rgb="FF000000"/>
      </bottom>
      <diagonal/>
    </border>
    <border>
      <left/>
      <right/>
      <top style="thin">
        <color rgb="FF000000"/>
      </top>
      <bottom style="thin">
        <color rgb="FF000000"/>
      </bottom>
      <diagonal/>
    </border>
    <border>
      <left/>
      <right style="thick">
        <color indexed="64"/>
      </right>
      <top style="thin">
        <color rgb="FF000000"/>
      </top>
      <bottom style="thin">
        <color rgb="FF000000"/>
      </bottom>
      <diagonal/>
    </border>
    <border>
      <left style="thick">
        <color auto="1"/>
      </left>
      <right style="thick">
        <color auto="1"/>
      </right>
      <top style="thick">
        <color auto="1"/>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style="thick">
        <color indexed="64"/>
      </right>
      <top style="thin">
        <color indexed="64"/>
      </top>
      <bottom/>
      <diagonal/>
    </border>
  </borders>
  <cellStyleXfs count="6">
    <xf numFmtId="0" fontId="0" fillId="0" borderId="0"/>
    <xf numFmtId="9" fontId="11" fillId="0" borderId="0" applyFont="0" applyFill="0" applyBorder="0" applyAlignment="0" applyProtection="0"/>
    <xf numFmtId="0" fontId="12" fillId="0" borderId="0"/>
    <xf numFmtId="0" fontId="11" fillId="0" borderId="0"/>
    <xf numFmtId="0" fontId="20" fillId="0" borderId="0" applyNumberFormat="0" applyFill="0" applyBorder="0" applyAlignment="0" applyProtection="0"/>
    <xf numFmtId="43" fontId="11" fillId="0" borderId="0" applyFont="0" applyFill="0" applyBorder="0" applyAlignment="0" applyProtection="0"/>
  </cellStyleXfs>
  <cellXfs count="342">
    <xf numFmtId="0" fontId="0" fillId="0" borderId="0" xfId="0"/>
    <xf numFmtId="0" fontId="1" fillId="0" borderId="0" xfId="0" applyFont="1" applyAlignment="1">
      <alignment wrapText="1"/>
    </xf>
    <xf numFmtId="0" fontId="2" fillId="0" borderId="0" xfId="0" applyFont="1" applyAlignment="1">
      <alignment wrapText="1"/>
    </xf>
    <xf numFmtId="0" fontId="1" fillId="0" borderId="0" xfId="0" applyFont="1"/>
    <xf numFmtId="0" fontId="2" fillId="0" borderId="0" xfId="0" applyFont="1"/>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3" borderId="0" xfId="0" applyFont="1" applyFill="1"/>
    <xf numFmtId="0" fontId="1" fillId="0" borderId="1" xfId="0" applyFont="1" applyBorder="1" applyAlignment="1">
      <alignment vertical="center"/>
    </xf>
    <xf numFmtId="0" fontId="1" fillId="0" borderId="1" xfId="0" applyFont="1" applyBorder="1" applyAlignment="1">
      <alignment horizontal="left" vertical="top" wrapText="1"/>
    </xf>
    <xf numFmtId="0" fontId="3" fillId="0" borderId="1" xfId="0" applyFont="1" applyBorder="1" applyAlignment="1">
      <alignment vertical="center" wrapText="1"/>
    </xf>
    <xf numFmtId="0" fontId="1" fillId="0" borderId="0" xfId="0" applyFont="1" applyAlignment="1">
      <alignment vertical="top" wrapText="1"/>
    </xf>
    <xf numFmtId="0" fontId="7" fillId="0" borderId="0" xfId="0" applyFont="1"/>
    <xf numFmtId="0" fontId="2" fillId="0" borderId="7" xfId="0" applyFont="1" applyBorder="1" applyAlignment="1">
      <alignment wrapText="1"/>
    </xf>
    <xf numFmtId="0" fontId="5" fillId="4" borderId="0" xfId="0" applyFont="1" applyFill="1"/>
    <xf numFmtId="0" fontId="1" fillId="4" borderId="0" xfId="0" applyFont="1" applyFill="1"/>
    <xf numFmtId="0" fontId="2" fillId="4" borderId="0" xfId="0" applyFont="1" applyFill="1"/>
    <xf numFmtId="0" fontId="6" fillId="4" borderId="0" xfId="0" applyFont="1" applyFill="1"/>
    <xf numFmtId="0" fontId="2" fillId="0" borderId="1" xfId="0" applyFont="1" applyBorder="1"/>
    <xf numFmtId="0" fontId="1" fillId="0" borderId="1" xfId="0" applyFont="1" applyBorder="1" applyAlignment="1">
      <alignment vertical="center" wrapText="1"/>
    </xf>
    <xf numFmtId="0" fontId="2" fillId="0" borderId="1" xfId="0" applyFont="1" applyBorder="1" applyAlignment="1">
      <alignment horizontal="center"/>
    </xf>
    <xf numFmtId="4" fontId="1" fillId="6" borderId="1" xfId="0" applyNumberFormat="1" applyFont="1" applyFill="1" applyBorder="1" applyAlignment="1">
      <alignment horizontal="left" vertical="center"/>
    </xf>
    <xf numFmtId="0" fontId="13" fillId="0" borderId="0" xfId="0" applyFont="1"/>
    <xf numFmtId="0" fontId="1" fillId="0" borderId="1" xfId="0" applyFont="1" applyBorder="1"/>
    <xf numFmtId="0" fontId="18" fillId="0" borderId="0" xfId="3" applyFont="1" applyAlignment="1">
      <alignment vertical="top" wrapText="1"/>
    </xf>
    <xf numFmtId="0" fontId="10" fillId="0" borderId="0" xfId="0" applyFont="1" applyAlignment="1">
      <alignment horizontal="left" vertical="top" wrapText="1"/>
    </xf>
    <xf numFmtId="0" fontId="9" fillId="0" borderId="0" xfId="0" applyFont="1" applyAlignment="1">
      <alignment horizontal="left" vertical="top" wrapText="1"/>
    </xf>
    <xf numFmtId="0" fontId="2" fillId="0" borderId="3" xfId="0" applyFont="1" applyBorder="1" applyAlignment="1">
      <alignment horizontal="center"/>
    </xf>
    <xf numFmtId="0" fontId="21" fillId="0" borderId="0" xfId="0" applyFont="1"/>
    <xf numFmtId="0" fontId="22" fillId="0" borderId="0" xfId="0" applyFont="1"/>
    <xf numFmtId="0" fontId="24" fillId="8" borderId="0" xfId="0" applyFont="1" applyFill="1"/>
    <xf numFmtId="0" fontId="0" fillId="8" borderId="0" xfId="0" applyFill="1"/>
    <xf numFmtId="0" fontId="1" fillId="0" borderId="0" xfId="0" applyFont="1" applyAlignment="1">
      <alignment horizontal="left" vertical="center"/>
    </xf>
    <xf numFmtId="0" fontId="1" fillId="0" borderId="0" xfId="0" applyFont="1" applyAlignment="1">
      <alignment vertical="center"/>
    </xf>
    <xf numFmtId="2" fontId="1" fillId="2" borderId="13" xfId="0" applyNumberFormat="1" applyFont="1" applyFill="1" applyBorder="1" applyAlignment="1">
      <alignment horizontal="center"/>
    </xf>
    <xf numFmtId="2" fontId="1" fillId="7" borderId="13" xfId="0" applyNumberFormat="1" applyFont="1" applyFill="1" applyBorder="1" applyAlignment="1">
      <alignment horizontal="center"/>
    </xf>
    <xf numFmtId="0" fontId="1" fillId="5" borderId="13" xfId="0" applyFont="1" applyFill="1" applyBorder="1" applyAlignment="1">
      <alignment horizontal="center" vertical="center"/>
    </xf>
    <xf numFmtId="0" fontId="0" fillId="10" borderId="15" xfId="0" applyFill="1" applyBorder="1"/>
    <xf numFmtId="0" fontId="4" fillId="11" borderId="34" xfId="0" applyFont="1" applyFill="1" applyBorder="1"/>
    <xf numFmtId="0" fontId="4" fillId="11" borderId="6" xfId="0" applyFont="1" applyFill="1" applyBorder="1"/>
    <xf numFmtId="0" fontId="4" fillId="11" borderId="35" xfId="0" applyFont="1" applyFill="1" applyBorder="1"/>
    <xf numFmtId="0" fontId="4" fillId="11" borderId="13" xfId="0" applyFont="1" applyFill="1" applyBorder="1"/>
    <xf numFmtId="0" fontId="35" fillId="11" borderId="1" xfId="0" applyFont="1" applyFill="1" applyBorder="1"/>
    <xf numFmtId="0" fontId="35" fillId="11" borderId="1" xfId="2" applyFont="1" applyFill="1" applyBorder="1"/>
    <xf numFmtId="0" fontId="4" fillId="11" borderId="1" xfId="0" applyFont="1" applyFill="1" applyBorder="1"/>
    <xf numFmtId="0" fontId="35" fillId="11" borderId="14" xfId="2" applyFont="1" applyFill="1" applyBorder="1"/>
    <xf numFmtId="0" fontId="4" fillId="11" borderId="15" xfId="0" applyFont="1" applyFill="1" applyBorder="1"/>
    <xf numFmtId="0" fontId="4" fillId="11" borderId="16" xfId="0" applyFont="1" applyFill="1" applyBorder="1"/>
    <xf numFmtId="0" fontId="4" fillId="11" borderId="17" xfId="0" applyFont="1" applyFill="1" applyBorder="1"/>
    <xf numFmtId="0" fontId="35" fillId="11" borderId="13" xfId="0" applyFont="1" applyFill="1" applyBorder="1"/>
    <xf numFmtId="0" fontId="35" fillId="11" borderId="1" xfId="0" applyFont="1" applyFill="1" applyBorder="1" applyAlignment="1">
      <alignment horizontal="center"/>
    </xf>
    <xf numFmtId="0" fontId="37" fillId="11" borderId="1" xfId="0" applyFont="1" applyFill="1" applyBorder="1" applyAlignment="1">
      <alignment vertical="center"/>
    </xf>
    <xf numFmtId="43" fontId="4" fillId="11" borderId="1" xfId="5" applyFont="1" applyFill="1" applyBorder="1" applyAlignment="1">
      <alignment vertical="center"/>
    </xf>
    <xf numFmtId="0" fontId="4" fillId="11" borderId="1" xfId="0" applyFont="1" applyFill="1" applyBorder="1" applyAlignment="1">
      <alignment vertical="center"/>
    </xf>
    <xf numFmtId="0" fontId="4" fillId="11" borderId="1" xfId="0" applyFont="1" applyFill="1" applyBorder="1" applyAlignment="1">
      <alignment vertical="center" wrapText="1"/>
    </xf>
    <xf numFmtId="0" fontId="37" fillId="11" borderId="1" xfId="0" applyFont="1" applyFill="1" applyBorder="1" applyAlignment="1">
      <alignment vertical="center" wrapText="1"/>
    </xf>
    <xf numFmtId="0" fontId="37" fillId="11" borderId="16" xfId="0" applyFont="1" applyFill="1" applyBorder="1" applyAlignment="1">
      <alignment vertical="center" wrapText="1"/>
    </xf>
    <xf numFmtId="43" fontId="4" fillId="11" borderId="16" xfId="5" applyFont="1" applyFill="1" applyBorder="1" applyAlignment="1">
      <alignment vertical="center"/>
    </xf>
    <xf numFmtId="0" fontId="4" fillId="11" borderId="16" xfId="0" applyFont="1" applyFill="1" applyBorder="1" applyAlignment="1">
      <alignment vertical="center"/>
    </xf>
    <xf numFmtId="0" fontId="1" fillId="0" borderId="13" xfId="0" applyFont="1" applyBorder="1"/>
    <xf numFmtId="0" fontId="1" fillId="0" borderId="14" xfId="0" applyFont="1" applyBorder="1"/>
    <xf numFmtId="0" fontId="2" fillId="0" borderId="1" xfId="2" applyFont="1" applyBorder="1"/>
    <xf numFmtId="0" fontId="2" fillId="0" borderId="14" xfId="2" applyFont="1" applyBorder="1"/>
    <xf numFmtId="0" fontId="1" fillId="0" borderId="14" xfId="0" applyFont="1" applyBorder="1" applyAlignment="1">
      <alignment vertical="top" wrapText="1"/>
    </xf>
    <xf numFmtId="0" fontId="1" fillId="0" borderId="15" xfId="0" applyFont="1" applyBorder="1"/>
    <xf numFmtId="0" fontId="1" fillId="0" borderId="16" xfId="0" applyFont="1" applyBorder="1"/>
    <xf numFmtId="0" fontId="1" fillId="0" borderId="17" xfId="0" applyFont="1" applyBorder="1"/>
    <xf numFmtId="0" fontId="2" fillId="0" borderId="13" xfId="0" applyFont="1" applyBorder="1"/>
    <xf numFmtId="0" fontId="2" fillId="0" borderId="14" xfId="0" applyFont="1" applyBorder="1" applyAlignment="1">
      <alignment horizontal="center"/>
    </xf>
    <xf numFmtId="0" fontId="3" fillId="0" borderId="1" xfId="0" applyFont="1" applyBorder="1" applyAlignment="1">
      <alignment vertical="center"/>
    </xf>
    <xf numFmtId="43" fontId="1" fillId="0" borderId="1" xfId="5" applyFont="1" applyFill="1" applyBorder="1" applyAlignment="1">
      <alignment vertical="center"/>
    </xf>
    <xf numFmtId="0" fontId="24" fillId="12" borderId="0" xfId="0" applyFont="1" applyFill="1"/>
    <xf numFmtId="0" fontId="0" fillId="12" borderId="0" xfId="0" applyFill="1"/>
    <xf numFmtId="0" fontId="24" fillId="10" borderId="0" xfId="0" applyFont="1" applyFill="1"/>
    <xf numFmtId="0" fontId="0" fillId="10" borderId="0" xfId="0" applyFill="1"/>
    <xf numFmtId="4" fontId="1" fillId="6" borderId="0" xfId="0" applyNumberFormat="1" applyFont="1" applyFill="1" applyAlignment="1">
      <alignment horizontal="center" vertical="center"/>
    </xf>
    <xf numFmtId="0" fontId="38"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2" fontId="1" fillId="0" borderId="0" xfId="0" applyNumberFormat="1" applyFont="1"/>
    <xf numFmtId="0" fontId="1" fillId="0" borderId="22" xfId="0" applyFont="1" applyBorder="1"/>
    <xf numFmtId="0" fontId="1" fillId="0" borderId="23" xfId="0" applyFont="1" applyBorder="1"/>
    <xf numFmtId="0" fontId="5" fillId="4" borderId="26" xfId="0" applyFont="1" applyFill="1" applyBorder="1"/>
    <xf numFmtId="0" fontId="1" fillId="4" borderId="27" xfId="0" applyFont="1" applyFill="1" applyBorder="1"/>
    <xf numFmtId="0" fontId="2" fillId="0" borderId="13" xfId="0" applyFont="1" applyBorder="1" applyAlignment="1">
      <alignment wrapText="1"/>
    </xf>
    <xf numFmtId="0" fontId="1" fillId="0" borderId="13" xfId="0" applyFont="1" applyBorder="1" applyAlignment="1">
      <alignment vertical="center" wrapText="1"/>
    </xf>
    <xf numFmtId="0" fontId="1" fillId="0" borderId="14" xfId="0" applyFont="1" applyBorder="1" applyAlignment="1">
      <alignment horizontal="left" vertical="center" wrapText="1"/>
    </xf>
    <xf numFmtId="0" fontId="1" fillId="0" borderId="14" xfId="0" applyFont="1" applyBorder="1" applyAlignment="1">
      <alignment vertical="center"/>
    </xf>
    <xf numFmtId="0" fontId="1" fillId="0" borderId="15" xfId="0" applyFont="1" applyBorder="1" applyAlignment="1">
      <alignment wrapText="1"/>
    </xf>
    <xf numFmtId="0" fontId="1" fillId="0" borderId="17" xfId="0" applyFont="1" applyBorder="1" applyAlignment="1">
      <alignment vertical="center"/>
    </xf>
    <xf numFmtId="0" fontId="10" fillId="0" borderId="22" xfId="0" applyFont="1" applyBorder="1" applyAlignment="1">
      <alignment horizontal="left" vertical="top" wrapText="1"/>
    </xf>
    <xf numFmtId="0" fontId="9" fillId="0" borderId="23" xfId="0" applyFont="1" applyBorder="1" applyAlignment="1">
      <alignment horizontal="left" vertical="top" wrapText="1"/>
    </xf>
    <xf numFmtId="0" fontId="7" fillId="4" borderId="27" xfId="0" applyFont="1" applyFill="1" applyBorder="1" applyAlignment="1">
      <alignment wrapText="1"/>
    </xf>
    <xf numFmtId="0" fontId="2" fillId="0" borderId="14" xfId="0" applyFont="1" applyBorder="1" applyAlignment="1">
      <alignment wrapText="1"/>
    </xf>
    <xf numFmtId="0" fontId="1" fillId="0" borderId="15" xfId="0" applyFont="1" applyBorder="1" applyAlignment="1">
      <alignmen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0" fillId="0" borderId="21" xfId="0" applyBorder="1"/>
    <xf numFmtId="4" fontId="1" fillId="10" borderId="1" xfId="0" applyNumberFormat="1" applyFont="1" applyFill="1" applyBorder="1" applyAlignment="1">
      <alignment horizontal="center" vertical="center"/>
    </xf>
    <xf numFmtId="4" fontId="1" fillId="0" borderId="0" xfId="0" applyNumberFormat="1" applyFont="1" applyAlignment="1">
      <alignment horizontal="center" vertical="center"/>
    </xf>
    <xf numFmtId="0" fontId="1" fillId="0" borderId="23" xfId="0" applyFont="1" applyBorder="1" applyAlignment="1">
      <alignment horizontal="left" vertical="center" wrapText="1"/>
    </xf>
    <xf numFmtId="0" fontId="1" fillId="4" borderId="27" xfId="0" applyFont="1" applyFill="1" applyBorder="1" applyAlignment="1">
      <alignment wrapText="1"/>
    </xf>
    <xf numFmtId="0" fontId="1" fillId="0" borderId="14" xfId="0" applyFont="1" applyBorder="1" applyAlignment="1">
      <alignment vertical="center" wrapText="1"/>
    </xf>
    <xf numFmtId="0" fontId="2" fillId="0" borderId="15" xfId="0" applyFont="1" applyBorder="1" applyAlignment="1">
      <alignment wrapText="1"/>
    </xf>
    <xf numFmtId="4" fontId="1" fillId="10" borderId="16" xfId="0" applyNumberFormat="1" applyFont="1" applyFill="1" applyBorder="1" applyAlignment="1">
      <alignment horizontal="center" vertical="center"/>
    </xf>
    <xf numFmtId="0" fontId="1" fillId="0" borderId="29" xfId="0" applyFont="1" applyBorder="1"/>
    <xf numFmtId="0" fontId="1" fillId="0" borderId="30" xfId="0" applyFont="1" applyBorder="1" applyAlignment="1">
      <alignment wrapText="1"/>
    </xf>
    <xf numFmtId="4" fontId="1" fillId="10" borderId="7" xfId="0" applyNumberFormat="1" applyFont="1" applyFill="1" applyBorder="1" applyAlignment="1">
      <alignment horizontal="center" vertical="center"/>
    </xf>
    <xf numFmtId="9" fontId="1" fillId="10" borderId="1" xfId="1" applyFont="1" applyFill="1" applyBorder="1" applyAlignment="1">
      <alignment horizontal="center" vertical="center"/>
    </xf>
    <xf numFmtId="2" fontId="1" fillId="10" borderId="1" xfId="0" applyNumberFormat="1" applyFont="1" applyFill="1" applyBorder="1" applyAlignment="1">
      <alignment horizontal="center" vertical="center"/>
    </xf>
    <xf numFmtId="2" fontId="1" fillId="10" borderId="1" xfId="1" applyNumberFormat="1" applyFont="1" applyFill="1" applyBorder="1" applyAlignment="1">
      <alignment horizontal="center" vertical="center"/>
    </xf>
    <xf numFmtId="0" fontId="2" fillId="0" borderId="0" xfId="0" applyFont="1" applyAlignment="1">
      <alignment vertical="center" wrapText="1"/>
    </xf>
    <xf numFmtId="4" fontId="2" fillId="0" borderId="0" xfId="0" applyNumberFormat="1" applyFont="1" applyAlignment="1">
      <alignment horizontal="center" vertical="center"/>
    </xf>
    <xf numFmtId="0" fontId="1" fillId="0" borderId="0" xfId="0" applyFont="1" applyAlignment="1">
      <alignment vertical="center" wrapText="1"/>
    </xf>
    <xf numFmtId="4" fontId="1" fillId="10" borderId="2" xfId="0" applyNumberFormat="1" applyFont="1" applyFill="1" applyBorder="1" applyAlignment="1">
      <alignment horizontal="center" vertical="center"/>
    </xf>
    <xf numFmtId="166" fontId="1" fillId="10" borderId="1" xfId="1" applyNumberFormat="1" applyFont="1" applyFill="1" applyBorder="1" applyAlignment="1">
      <alignment horizontal="center" vertical="center"/>
    </xf>
    <xf numFmtId="0" fontId="30" fillId="13" borderId="38" xfId="0" applyFont="1" applyFill="1" applyBorder="1" applyAlignment="1">
      <alignment horizontal="center" vertical="center" wrapText="1"/>
    </xf>
    <xf numFmtId="4" fontId="1" fillId="10" borderId="3" xfId="0" applyNumberFormat="1" applyFont="1" applyFill="1" applyBorder="1" applyAlignment="1">
      <alignment horizontal="center" vertical="center"/>
    </xf>
    <xf numFmtId="0" fontId="2" fillId="0" borderId="39" xfId="0" applyFont="1" applyBorder="1" applyAlignment="1">
      <alignment wrapText="1"/>
    </xf>
    <xf numFmtId="4" fontId="1" fillId="10" borderId="40" xfId="0" applyNumberFormat="1" applyFont="1" applyFill="1" applyBorder="1" applyAlignment="1">
      <alignment horizontal="center" vertical="center"/>
    </xf>
    <xf numFmtId="4" fontId="1" fillId="10" borderId="41" xfId="0" applyNumberFormat="1" applyFont="1" applyFill="1" applyBorder="1" applyAlignment="1">
      <alignment horizontal="center" vertical="center"/>
    </xf>
    <xf numFmtId="0" fontId="2" fillId="0" borderId="14" xfId="0" applyFont="1" applyBorder="1"/>
    <xf numFmtId="0" fontId="3" fillId="0" borderId="13" xfId="0" applyFont="1" applyBorder="1" applyAlignment="1">
      <alignment vertical="center" wrapText="1"/>
    </xf>
    <xf numFmtId="0" fontId="2" fillId="0" borderId="15" xfId="0" applyFont="1" applyBorder="1" applyAlignment="1">
      <alignment vertical="center" wrapText="1"/>
    </xf>
    <xf numFmtId="4" fontId="2" fillId="10" borderId="43" xfId="0" applyNumberFormat="1" applyFont="1" applyFill="1" applyBorder="1" applyAlignment="1">
      <alignment horizontal="center" vertical="center"/>
    </xf>
    <xf numFmtId="0" fontId="1" fillId="0" borderId="17" xfId="0" applyFont="1" applyBorder="1" applyAlignment="1">
      <alignment vertical="center" wrapText="1"/>
    </xf>
    <xf numFmtId="0" fontId="1" fillId="0" borderId="23" xfId="0" applyFont="1" applyBorder="1" applyAlignment="1">
      <alignment wrapText="1"/>
    </xf>
    <xf numFmtId="0" fontId="1" fillId="3" borderId="27" xfId="0" applyFont="1" applyFill="1" applyBorder="1" applyAlignment="1">
      <alignment wrapText="1"/>
    </xf>
    <xf numFmtId="0" fontId="2" fillId="0" borderId="26" xfId="0" applyFont="1" applyBorder="1" applyAlignment="1">
      <alignment wrapText="1"/>
    </xf>
    <xf numFmtId="166" fontId="1" fillId="10" borderId="42" xfId="1" applyNumberFormat="1" applyFont="1" applyFill="1" applyBorder="1" applyAlignment="1">
      <alignment horizontal="center" vertical="center"/>
    </xf>
    <xf numFmtId="166" fontId="1" fillId="10" borderId="43" xfId="1" applyNumberFormat="1" applyFont="1" applyFill="1" applyBorder="1" applyAlignment="1">
      <alignment horizontal="center" vertical="center"/>
    </xf>
    <xf numFmtId="0" fontId="1" fillId="0" borderId="14" xfId="0" applyFont="1" applyBorder="1" applyAlignment="1">
      <alignment horizontal="left"/>
    </xf>
    <xf numFmtId="0" fontId="2" fillId="0" borderId="0" xfId="0" applyFont="1" applyAlignment="1">
      <alignment horizontal="left" vertical="center" wrapText="1"/>
    </xf>
    <xf numFmtId="0" fontId="2" fillId="0" borderId="36" xfId="0" applyFont="1" applyBorder="1" applyAlignment="1">
      <alignment wrapText="1"/>
    </xf>
    <xf numFmtId="0" fontId="2" fillId="10" borderId="5" xfId="0" applyFont="1" applyFill="1" applyBorder="1" applyAlignment="1">
      <alignment horizontal="center"/>
    </xf>
    <xf numFmtId="165" fontId="1" fillId="10" borderId="2" xfId="0" applyNumberFormat="1" applyFont="1" applyFill="1" applyBorder="1" applyAlignment="1">
      <alignment horizontal="center" vertical="center"/>
    </xf>
    <xf numFmtId="164" fontId="1" fillId="10" borderId="2" xfId="1" applyNumberFormat="1" applyFont="1" applyFill="1" applyBorder="1" applyAlignment="1">
      <alignment horizontal="center" vertical="center"/>
    </xf>
    <xf numFmtId="10" fontId="1" fillId="10" borderId="2" xfId="1" applyNumberFormat="1" applyFont="1" applyFill="1" applyBorder="1" applyAlignment="1">
      <alignment horizontal="center" vertical="center"/>
    </xf>
    <xf numFmtId="0" fontId="27" fillId="0" borderId="0" xfId="0" applyFont="1" applyAlignment="1">
      <alignment wrapText="1"/>
    </xf>
    <xf numFmtId="0" fontId="40" fillId="10" borderId="18" xfId="0" applyFont="1" applyFill="1" applyBorder="1"/>
    <xf numFmtId="0" fontId="0" fillId="10" borderId="20" xfId="0" applyFill="1" applyBorder="1"/>
    <xf numFmtId="0" fontId="43" fillId="10" borderId="13" xfId="0" applyFont="1" applyFill="1" applyBorder="1" applyAlignment="1">
      <alignment horizontal="left" vertical="center"/>
    </xf>
    <xf numFmtId="166" fontId="43" fillId="10" borderId="14" xfId="0" applyNumberFormat="1" applyFont="1" applyFill="1" applyBorder="1" applyAlignment="1">
      <alignment horizontal="center" vertical="center"/>
    </xf>
    <xf numFmtId="0" fontId="44" fillId="0" borderId="0" xfId="0" applyFont="1" applyAlignment="1">
      <alignment wrapText="1"/>
    </xf>
    <xf numFmtId="0" fontId="45" fillId="0" borderId="39" xfId="0" applyFont="1" applyBorder="1"/>
    <xf numFmtId="0" fontId="46" fillId="2" borderId="41" xfId="0" applyFont="1" applyFill="1" applyBorder="1" applyProtection="1">
      <protection locked="0"/>
    </xf>
    <xf numFmtId="0" fontId="46" fillId="2" borderId="50" xfId="0" applyFont="1" applyFill="1" applyBorder="1" applyProtection="1">
      <protection locked="0"/>
    </xf>
    <xf numFmtId="0" fontId="46" fillId="2" borderId="52" xfId="0" applyFont="1" applyFill="1" applyBorder="1" applyProtection="1">
      <protection locked="0"/>
    </xf>
    <xf numFmtId="0" fontId="46" fillId="2" borderId="54" xfId="0" applyFont="1" applyFill="1" applyBorder="1" applyProtection="1">
      <protection locked="0"/>
    </xf>
    <xf numFmtId="0" fontId="47" fillId="10" borderId="21" xfId="0" applyFont="1" applyFill="1" applyBorder="1" applyAlignment="1">
      <alignment horizontal="center" vertical="center" wrapText="1"/>
    </xf>
    <xf numFmtId="0" fontId="2" fillId="10" borderId="1" xfId="0" applyFont="1" applyFill="1" applyBorder="1" applyAlignment="1">
      <alignment horizontal="center"/>
    </xf>
    <xf numFmtId="0" fontId="13" fillId="14" borderId="50" xfId="0" applyFont="1" applyFill="1" applyBorder="1" applyAlignment="1">
      <alignment horizontal="center" wrapText="1"/>
    </xf>
    <xf numFmtId="4" fontId="1" fillId="14" borderId="52" xfId="0" applyNumberFormat="1" applyFont="1" applyFill="1" applyBorder="1" applyAlignment="1">
      <alignment horizontal="center" wrapText="1"/>
    </xf>
    <xf numFmtId="4" fontId="1" fillId="14" borderId="54" xfId="0" applyNumberFormat="1" applyFont="1" applyFill="1" applyBorder="1" applyAlignment="1">
      <alignment horizontal="center" wrapText="1"/>
    </xf>
    <xf numFmtId="4" fontId="1" fillId="14" borderId="57" xfId="0" applyNumberFormat="1" applyFont="1" applyFill="1" applyBorder="1" applyAlignment="1">
      <alignment horizontal="center" wrapText="1"/>
    </xf>
    <xf numFmtId="0" fontId="1" fillId="11" borderId="52" xfId="0" applyFont="1" applyFill="1" applyBorder="1"/>
    <xf numFmtId="4" fontId="1" fillId="14" borderId="15" xfId="0" applyNumberFormat="1" applyFont="1" applyFill="1" applyBorder="1" applyAlignment="1">
      <alignment horizontal="center" vertical="center" wrapText="1"/>
    </xf>
    <xf numFmtId="4" fontId="1" fillId="14" borderId="39" xfId="0" applyNumberFormat="1" applyFont="1" applyFill="1" applyBorder="1" applyAlignment="1">
      <alignment horizontal="center" vertical="center" wrapText="1"/>
    </xf>
    <xf numFmtId="0" fontId="1" fillId="14" borderId="52" xfId="0" applyFont="1" applyFill="1" applyBorder="1"/>
    <xf numFmtId="0" fontId="2" fillId="10" borderId="0" xfId="0" applyFont="1" applyFill="1"/>
    <xf numFmtId="2" fontId="1" fillId="2" borderId="1" xfId="0" applyNumberFormat="1" applyFont="1" applyFill="1" applyBorder="1" applyProtection="1">
      <protection locked="0"/>
    </xf>
    <xf numFmtId="2" fontId="1" fillId="2" borderId="16" xfId="0" applyNumberFormat="1" applyFont="1" applyFill="1" applyBorder="1" applyProtection="1">
      <protection locked="0"/>
    </xf>
    <xf numFmtId="2" fontId="1" fillId="7" borderId="1" xfId="0" applyNumberFormat="1" applyFont="1" applyFill="1" applyBorder="1" applyProtection="1">
      <protection locked="0"/>
    </xf>
    <xf numFmtId="2" fontId="1" fillId="7" borderId="16" xfId="0" applyNumberFormat="1" applyFont="1" applyFill="1" applyBorder="1" applyProtection="1">
      <protection locked="0"/>
    </xf>
    <xf numFmtId="2" fontId="1" fillId="2" borderId="1" xfId="0" applyNumberFormat="1" applyFont="1" applyFill="1" applyBorder="1" applyAlignment="1" applyProtection="1">
      <alignment vertical="center"/>
      <protection locked="0"/>
    </xf>
    <xf numFmtId="167" fontId="1" fillId="5" borderId="1" xfId="0" applyNumberFormat="1" applyFont="1" applyFill="1" applyBorder="1" applyAlignment="1" applyProtection="1">
      <alignment horizontal="center" vertical="center"/>
      <protection locked="0"/>
    </xf>
    <xf numFmtId="2" fontId="1" fillId="5" borderId="1" xfId="0" applyNumberFormat="1" applyFont="1" applyFill="1" applyBorder="1" applyAlignment="1" applyProtection="1">
      <alignment horizontal="center" vertical="center"/>
      <protection locked="0"/>
    </xf>
    <xf numFmtId="164" fontId="1" fillId="5" borderId="1" xfId="1" applyNumberFormat="1" applyFont="1" applyFill="1" applyBorder="1" applyAlignment="1" applyProtection="1">
      <alignment horizontal="center" vertical="center"/>
      <protection locked="0"/>
    </xf>
    <xf numFmtId="0" fontId="13" fillId="0" borderId="14" xfId="0" applyFont="1" applyBorder="1" applyAlignment="1">
      <alignment wrapText="1"/>
    </xf>
    <xf numFmtId="0" fontId="3" fillId="0" borderId="6" xfId="0" applyFont="1" applyBorder="1" applyAlignment="1">
      <alignment vertical="center"/>
    </xf>
    <xf numFmtId="43" fontId="1" fillId="0" borderId="6" xfId="5" applyFont="1" applyFill="1" applyBorder="1" applyAlignment="1">
      <alignment vertical="center"/>
    </xf>
    <xf numFmtId="0" fontId="1" fillId="0" borderId="6" xfId="0" applyFont="1" applyBorder="1" applyAlignment="1">
      <alignment vertical="center"/>
    </xf>
    <xf numFmtId="0" fontId="39" fillId="0" borderId="0" xfId="0" applyFont="1"/>
    <xf numFmtId="0" fontId="32" fillId="11" borderId="0" xfId="0" applyFont="1" applyFill="1"/>
    <xf numFmtId="0" fontId="0" fillId="11" borderId="0" xfId="0" applyFill="1"/>
    <xf numFmtId="43" fontId="1" fillId="5" borderId="1" xfId="5" applyFont="1" applyFill="1" applyBorder="1" applyAlignment="1" applyProtection="1">
      <alignment vertical="center"/>
      <protection locked="0"/>
    </xf>
    <xf numFmtId="0" fontId="23" fillId="0" borderId="38" xfId="0" applyFont="1" applyBorder="1" applyAlignment="1">
      <alignment horizontal="center" vertical="center" wrapText="1"/>
    </xf>
    <xf numFmtId="0" fontId="0" fillId="0" borderId="38" xfId="0" applyBorder="1" applyAlignment="1">
      <alignment vertical="center" wrapText="1"/>
    </xf>
    <xf numFmtId="0" fontId="0" fillId="0" borderId="38" xfId="0" applyBorder="1" applyAlignment="1">
      <alignment vertical="center"/>
    </xf>
    <xf numFmtId="0" fontId="0" fillId="0" borderId="39" xfId="0" applyBorder="1" applyAlignment="1">
      <alignment vertical="center" wrapText="1"/>
    </xf>
    <xf numFmtId="0" fontId="0" fillId="0" borderId="40" xfId="0" applyBorder="1" applyAlignment="1">
      <alignment vertical="center"/>
    </xf>
    <xf numFmtId="0" fontId="0" fillId="0" borderId="41" xfId="0" applyBorder="1" applyAlignment="1">
      <alignment vertical="center"/>
    </xf>
    <xf numFmtId="0" fontId="49" fillId="0" borderId="18" xfId="4" applyFont="1" applyFill="1" applyBorder="1" applyAlignment="1" applyProtection="1">
      <alignment horizontal="center" vertical="center"/>
      <protection locked="0"/>
    </xf>
    <xf numFmtId="0" fontId="49" fillId="0" borderId="20" xfId="4" applyFont="1" applyFill="1" applyBorder="1" applyAlignment="1" applyProtection="1">
      <alignment horizontal="center" vertical="center"/>
      <protection locked="0"/>
    </xf>
    <xf numFmtId="0" fontId="49" fillId="0" borderId="18" xfId="4" applyFont="1" applyFill="1" applyBorder="1" applyAlignment="1" applyProtection="1">
      <alignment horizontal="center" vertical="center" wrapText="1"/>
      <protection locked="0"/>
    </xf>
    <xf numFmtId="0" fontId="49" fillId="0" borderId="20" xfId="4" applyFont="1" applyFill="1" applyBorder="1" applyAlignment="1" applyProtection="1">
      <alignment horizontal="center" vertical="center" wrapText="1"/>
      <protection locked="0"/>
    </xf>
    <xf numFmtId="0" fontId="44" fillId="15" borderId="18" xfId="0" applyFont="1" applyFill="1" applyBorder="1" applyAlignment="1" applyProtection="1">
      <alignment horizontal="left" wrapText="1"/>
      <protection locked="0"/>
    </xf>
    <xf numFmtId="0" fontId="44" fillId="15" borderId="19" xfId="0" applyFont="1" applyFill="1" applyBorder="1" applyAlignment="1" applyProtection="1">
      <alignment horizontal="left" wrapText="1"/>
      <protection locked="0"/>
    </xf>
    <xf numFmtId="0" fontId="44" fillId="15" borderId="20" xfId="0" applyFont="1" applyFill="1" applyBorder="1" applyAlignment="1" applyProtection="1">
      <alignment horizontal="left" wrapText="1"/>
      <protection locked="0"/>
    </xf>
    <xf numFmtId="0" fontId="31" fillId="0" borderId="1" xfId="0" applyFont="1" applyBorder="1" applyAlignment="1">
      <alignment vertical="top" wrapText="1"/>
    </xf>
    <xf numFmtId="0" fontId="31" fillId="0" borderId="14" xfId="0" applyFont="1" applyBorder="1" applyAlignment="1">
      <alignment vertical="top" wrapText="1"/>
    </xf>
    <xf numFmtId="0" fontId="31" fillId="0" borderId="1" xfId="0" applyFont="1" applyBorder="1" applyAlignment="1">
      <alignment vertical="center" wrapText="1"/>
    </xf>
    <xf numFmtId="0" fontId="31" fillId="0" borderId="14" xfId="0" applyFont="1" applyBorder="1" applyAlignment="1">
      <alignment vertical="center" wrapText="1"/>
    </xf>
    <xf numFmtId="0" fontId="54" fillId="0" borderId="18" xfId="0" applyFont="1" applyBorder="1" applyAlignment="1">
      <alignment horizontal="center" wrapText="1"/>
    </xf>
    <xf numFmtId="0" fontId="54" fillId="0" borderId="19" xfId="0" applyFont="1" applyBorder="1" applyAlignment="1">
      <alignment horizontal="center" wrapText="1"/>
    </xf>
    <xf numFmtId="0" fontId="54" fillId="0" borderId="20" xfId="0" applyFont="1" applyBorder="1" applyAlignment="1">
      <alignment horizontal="center" wrapText="1"/>
    </xf>
    <xf numFmtId="0" fontId="13" fillId="0" borderId="0" xfId="0" applyFont="1" applyAlignment="1">
      <alignment wrapText="1"/>
    </xf>
    <xf numFmtId="0" fontId="17" fillId="0" borderId="0" xfId="0" applyFont="1" applyAlignment="1">
      <alignment wrapText="1"/>
    </xf>
    <xf numFmtId="0" fontId="55" fillId="3" borderId="18" xfId="0" applyFont="1" applyFill="1" applyBorder="1" applyAlignment="1">
      <alignment horizontal="center" vertical="center"/>
    </xf>
    <xf numFmtId="0" fontId="55" fillId="3" borderId="19" xfId="0" applyFont="1" applyFill="1" applyBorder="1" applyAlignment="1">
      <alignment horizontal="center" vertical="center"/>
    </xf>
    <xf numFmtId="0" fontId="55" fillId="3" borderId="20" xfId="0" applyFont="1" applyFill="1" applyBorder="1" applyAlignment="1">
      <alignment horizontal="center" vertical="center"/>
    </xf>
    <xf numFmtId="0" fontId="28" fillId="0" borderId="21" xfId="0" applyFont="1" applyBorder="1" applyAlignment="1">
      <alignment horizontal="center" vertical="top" wrapText="1"/>
    </xf>
    <xf numFmtId="0" fontId="28" fillId="0" borderId="22" xfId="0" applyFont="1" applyBorder="1" applyAlignment="1">
      <alignment horizontal="center" vertical="top" wrapText="1"/>
    </xf>
    <xf numFmtId="0" fontId="28" fillId="0" borderId="23" xfId="0" applyFont="1" applyBorder="1" applyAlignment="1">
      <alignment horizontal="center" vertical="top" wrapText="1"/>
    </xf>
    <xf numFmtId="0" fontId="31" fillId="0" borderId="16" xfId="0" applyFont="1" applyBorder="1" applyAlignment="1">
      <alignment vertical="top" wrapText="1"/>
    </xf>
    <xf numFmtId="0" fontId="31" fillId="0" borderId="17" xfId="0" applyFont="1" applyBorder="1" applyAlignment="1">
      <alignment vertical="top" wrapText="1"/>
    </xf>
    <xf numFmtId="0" fontId="1" fillId="0" borderId="26" xfId="0" applyFont="1" applyBorder="1" applyAlignment="1">
      <alignment vertical="top" wrapText="1"/>
    </xf>
    <xf numFmtId="0" fontId="1" fillId="0" borderId="0" xfId="0" applyFont="1" applyAlignment="1">
      <alignment vertical="top" wrapText="1"/>
    </xf>
    <xf numFmtId="0" fontId="1" fillId="0" borderId="27" xfId="0" applyFont="1" applyBorder="1" applyAlignment="1">
      <alignment vertical="top" wrapText="1"/>
    </xf>
    <xf numFmtId="0" fontId="1" fillId="0" borderId="28" xfId="0" applyFont="1" applyBorder="1" applyAlignment="1">
      <alignment vertical="top" wrapText="1"/>
    </xf>
    <xf numFmtId="0" fontId="1" fillId="0" borderId="29" xfId="0" applyFont="1" applyBorder="1" applyAlignment="1">
      <alignment vertical="top" wrapText="1"/>
    </xf>
    <xf numFmtId="0" fontId="1" fillId="0" borderId="30" xfId="0" applyFont="1" applyBorder="1" applyAlignment="1">
      <alignment vertical="top" wrapText="1"/>
    </xf>
    <xf numFmtId="0" fontId="29" fillId="9" borderId="21" xfId="0" applyFont="1" applyFill="1" applyBorder="1" applyAlignment="1">
      <alignment vertical="top" wrapText="1"/>
    </xf>
    <xf numFmtId="0" fontId="29" fillId="9" borderId="22" xfId="0" applyFont="1" applyFill="1" applyBorder="1" applyAlignment="1">
      <alignment vertical="top" wrapText="1"/>
    </xf>
    <xf numFmtId="0" fontId="29" fillId="9" borderId="23" xfId="0" applyFont="1" applyFill="1" applyBorder="1" applyAlignment="1">
      <alignment vertical="top" wrapText="1"/>
    </xf>
    <xf numFmtId="0" fontId="1" fillId="0" borderId="18" xfId="0" applyFont="1" applyBorder="1" applyAlignment="1">
      <alignment horizontal="left" wrapText="1"/>
    </xf>
    <xf numFmtId="0" fontId="1" fillId="0" borderId="19" xfId="0" applyFont="1" applyBorder="1" applyAlignment="1">
      <alignment horizontal="left" wrapText="1"/>
    </xf>
    <xf numFmtId="0" fontId="1" fillId="0" borderId="20" xfId="0" applyFont="1" applyBorder="1" applyAlignment="1">
      <alignment horizontal="left" wrapText="1"/>
    </xf>
    <xf numFmtId="0" fontId="41" fillId="0" borderId="22" xfId="0" applyFont="1" applyBorder="1" applyAlignment="1">
      <alignment wrapText="1"/>
    </xf>
    <xf numFmtId="0" fontId="42" fillId="10" borderId="10" xfId="0" applyFont="1" applyFill="1" applyBorder="1" applyAlignment="1">
      <alignment horizontal="center" vertical="center"/>
    </xf>
    <xf numFmtId="0" fontId="42" fillId="10" borderId="12" xfId="0" applyFont="1" applyFill="1" applyBorder="1" applyAlignment="1">
      <alignment horizontal="center" vertical="center"/>
    </xf>
    <xf numFmtId="0" fontId="44" fillId="10" borderId="15" xfId="0" applyFont="1" applyFill="1" applyBorder="1" applyAlignment="1">
      <alignment wrapText="1"/>
    </xf>
    <xf numFmtId="0" fontId="44" fillId="10" borderId="17" xfId="0" applyFont="1" applyFill="1" applyBorder="1" applyAlignment="1">
      <alignment wrapText="1"/>
    </xf>
    <xf numFmtId="0" fontId="45" fillId="0" borderId="49" xfId="0" applyFont="1" applyBorder="1" applyAlignment="1">
      <alignment horizontal="left" vertical="center"/>
    </xf>
    <xf numFmtId="0" fontId="45" fillId="0" borderId="51" xfId="0" applyFont="1" applyBorder="1" applyAlignment="1">
      <alignment horizontal="left" vertical="center"/>
    </xf>
    <xf numFmtId="0" fontId="45" fillId="0" borderId="53" xfId="0" applyFont="1" applyBorder="1" applyAlignment="1">
      <alignment horizontal="left" vertical="center"/>
    </xf>
    <xf numFmtId="0" fontId="1" fillId="14" borderId="40" xfId="0" applyFont="1" applyFill="1" applyBorder="1" applyAlignment="1">
      <alignment vertical="center" wrapText="1"/>
    </xf>
    <xf numFmtId="0" fontId="1" fillId="14" borderId="41" xfId="0" applyFont="1" applyFill="1" applyBorder="1" applyAlignment="1">
      <alignment vertical="center" wrapText="1"/>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4" fontId="2" fillId="10" borderId="42" xfId="0" applyNumberFormat="1" applyFont="1" applyFill="1" applyBorder="1" applyAlignment="1">
      <alignment horizontal="center" vertical="center"/>
    </xf>
    <xf numFmtId="4" fontId="2" fillId="10" borderId="43" xfId="0" applyNumberFormat="1" applyFont="1" applyFill="1" applyBorder="1" applyAlignment="1">
      <alignment horizontal="center" vertical="center"/>
    </xf>
    <xf numFmtId="0" fontId="39" fillId="10" borderId="18" xfId="0" applyFont="1" applyFill="1" applyBorder="1" applyAlignment="1">
      <alignment horizontal="center" wrapText="1"/>
    </xf>
    <xf numFmtId="0" fontId="39" fillId="10" borderId="19" xfId="0" applyFont="1" applyFill="1" applyBorder="1" applyAlignment="1">
      <alignment horizontal="center" wrapText="1"/>
    </xf>
    <xf numFmtId="0" fontId="39" fillId="10" borderId="20" xfId="0" applyFont="1" applyFill="1" applyBorder="1" applyAlignment="1">
      <alignment horizontal="center" wrapText="1"/>
    </xf>
    <xf numFmtId="0" fontId="39" fillId="10" borderId="18" xfId="0" applyFont="1" applyFill="1" applyBorder="1" applyAlignment="1">
      <alignment horizontal="center" vertical="center" wrapText="1"/>
    </xf>
    <xf numFmtId="0" fontId="39" fillId="10" borderId="19" xfId="0" applyFont="1" applyFill="1" applyBorder="1" applyAlignment="1">
      <alignment horizontal="center" vertical="center" wrapText="1"/>
    </xf>
    <xf numFmtId="0" fontId="39" fillId="10" borderId="20" xfId="0" applyFont="1" applyFill="1" applyBorder="1" applyAlignment="1">
      <alignment horizontal="center" vertical="center" wrapText="1"/>
    </xf>
    <xf numFmtId="0" fontId="1" fillId="14" borderId="16" xfId="0" applyFont="1" applyFill="1" applyBorder="1" applyAlignment="1">
      <alignment vertical="center" wrapText="1"/>
    </xf>
    <xf numFmtId="0" fontId="1" fillId="14" borderId="17" xfId="0" applyFont="1" applyFill="1" applyBorder="1" applyAlignment="1">
      <alignment vertical="center" wrapText="1"/>
    </xf>
    <xf numFmtId="0" fontId="13" fillId="14" borderId="31" xfId="0" applyFont="1" applyFill="1" applyBorder="1" applyAlignment="1">
      <alignment horizontal="center" wrapText="1"/>
    </xf>
    <xf numFmtId="0" fontId="13" fillId="14" borderId="32" xfId="0" applyFont="1" applyFill="1" applyBorder="1" applyAlignment="1">
      <alignment horizontal="center" wrapText="1"/>
    </xf>
    <xf numFmtId="0" fontId="13" fillId="14" borderId="33" xfId="0" applyFont="1" applyFill="1" applyBorder="1" applyAlignment="1">
      <alignment horizontal="center" wrapText="1"/>
    </xf>
    <xf numFmtId="0" fontId="14" fillId="10" borderId="18" xfId="0" applyFont="1" applyFill="1" applyBorder="1" applyAlignment="1">
      <alignment horizontal="center" vertical="center" wrapText="1"/>
    </xf>
    <xf numFmtId="0" fontId="14" fillId="10" borderId="19" xfId="0" applyFont="1" applyFill="1" applyBorder="1" applyAlignment="1">
      <alignment horizontal="center" vertical="center" wrapText="1"/>
    </xf>
    <xf numFmtId="0" fontId="14" fillId="10" borderId="20" xfId="0" applyFont="1" applyFill="1" applyBorder="1" applyAlignment="1">
      <alignment horizontal="center" vertical="center" wrapText="1"/>
    </xf>
    <xf numFmtId="0" fontId="1" fillId="0" borderId="1" xfId="0" applyFont="1" applyBorder="1" applyAlignment="1">
      <alignment vertical="center" wrapText="1"/>
    </xf>
    <xf numFmtId="166" fontId="1" fillId="10" borderId="42" xfId="1" applyNumberFormat="1" applyFont="1" applyFill="1" applyBorder="1" applyAlignment="1">
      <alignment horizontal="center" vertical="center"/>
    </xf>
    <xf numFmtId="166" fontId="1" fillId="10" borderId="43" xfId="1" applyNumberFormat="1" applyFont="1" applyFill="1" applyBorder="1" applyAlignment="1">
      <alignment horizontal="center" vertical="center"/>
    </xf>
    <xf numFmtId="0" fontId="1" fillId="0" borderId="16" xfId="0" applyFont="1" applyBorder="1" applyAlignment="1">
      <alignment vertical="center" wrapText="1"/>
    </xf>
    <xf numFmtId="0" fontId="1" fillId="0" borderId="2" xfId="0" applyFont="1" applyBorder="1" applyAlignment="1">
      <alignment vertical="center" wrapText="1"/>
    </xf>
    <xf numFmtId="0" fontId="1" fillId="0" borderId="44" xfId="0" applyFont="1" applyBorder="1" applyAlignment="1">
      <alignment vertical="center" wrapText="1"/>
    </xf>
    <xf numFmtId="0" fontId="1" fillId="0" borderId="42" xfId="0" applyFont="1" applyBorder="1" applyAlignment="1">
      <alignment vertical="center" wrapText="1"/>
    </xf>
    <xf numFmtId="0" fontId="1" fillId="0" borderId="45" xfId="0" applyFont="1" applyBorder="1" applyAlignment="1">
      <alignment vertical="center" wrapText="1"/>
    </xf>
    <xf numFmtId="0" fontId="39" fillId="5" borderId="18" xfId="0" applyFont="1" applyFill="1" applyBorder="1" applyAlignment="1">
      <alignment horizontal="center" vertical="center" wrapText="1"/>
    </xf>
    <xf numFmtId="0" fontId="39" fillId="5" borderId="19"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2" borderId="18" xfId="0" applyFont="1" applyFill="1" applyBorder="1" applyAlignment="1">
      <alignment horizontal="center" vertical="center" wrapText="1"/>
    </xf>
    <xf numFmtId="0" fontId="39" fillId="2" borderId="19" xfId="0" applyFont="1" applyFill="1" applyBorder="1" applyAlignment="1">
      <alignment horizontal="center" vertical="center" wrapText="1"/>
    </xf>
    <xf numFmtId="0" fontId="39" fillId="2" borderId="20" xfId="0" applyFont="1" applyFill="1" applyBorder="1" applyAlignment="1">
      <alignment horizontal="center" vertical="center" wrapText="1"/>
    </xf>
    <xf numFmtId="0" fontId="39" fillId="7" borderId="18" xfId="0" applyFont="1" applyFill="1" applyBorder="1" applyAlignment="1">
      <alignment horizontal="center" vertical="center" wrapText="1"/>
    </xf>
    <xf numFmtId="0" fontId="39" fillId="7" borderId="19" xfId="0" applyFont="1" applyFill="1" applyBorder="1" applyAlignment="1">
      <alignment horizontal="center" vertical="center" wrapText="1"/>
    </xf>
    <xf numFmtId="0" fontId="39" fillId="7" borderId="20" xfId="0" applyFont="1" applyFill="1" applyBorder="1" applyAlignment="1">
      <alignment horizontal="center" vertical="center" wrapText="1"/>
    </xf>
    <xf numFmtId="0" fontId="1" fillId="0" borderId="9" xfId="0" applyFont="1" applyBorder="1" applyAlignment="1">
      <alignment vertical="center" wrapText="1"/>
    </xf>
    <xf numFmtId="0" fontId="1" fillId="0" borderId="47" xfId="0" applyFont="1" applyBorder="1" applyAlignment="1">
      <alignment vertical="center" wrapText="1"/>
    </xf>
    <xf numFmtId="0" fontId="1" fillId="0" borderId="48" xfId="0" applyFont="1" applyBorder="1" applyAlignment="1">
      <alignment vertical="center" wrapText="1"/>
    </xf>
    <xf numFmtId="0" fontId="15" fillId="10" borderId="39" xfId="0" applyFont="1" applyFill="1" applyBorder="1" applyAlignment="1">
      <alignment horizontal="center" vertical="center" wrapText="1"/>
    </xf>
    <xf numFmtId="0" fontId="15" fillId="10" borderId="40" xfId="0" applyFont="1" applyFill="1" applyBorder="1" applyAlignment="1">
      <alignment horizontal="center" vertical="center" wrapText="1"/>
    </xf>
    <xf numFmtId="0" fontId="15" fillId="10" borderId="41" xfId="0" applyFont="1" applyFill="1" applyBorder="1" applyAlignment="1">
      <alignment horizontal="center" vertical="center" wrapText="1"/>
    </xf>
    <xf numFmtId="0" fontId="1" fillId="0" borderId="46" xfId="0" applyFont="1" applyBorder="1" applyAlignment="1">
      <alignment vertical="top" wrapText="1"/>
    </xf>
    <xf numFmtId="0" fontId="1" fillId="0" borderId="47" xfId="0" applyFont="1" applyBorder="1" applyAlignment="1">
      <alignment vertical="top" wrapText="1"/>
    </xf>
    <xf numFmtId="0" fontId="1" fillId="0" borderId="48" xfId="0" applyFont="1" applyBorder="1" applyAlignment="1">
      <alignment vertical="top" wrapText="1"/>
    </xf>
    <xf numFmtId="0" fontId="25" fillId="0" borderId="18" xfId="0" applyFont="1" applyBorder="1" applyAlignment="1">
      <alignment horizontal="center" wrapText="1"/>
    </xf>
    <xf numFmtId="0" fontId="25" fillId="0" borderId="19" xfId="0" applyFont="1" applyBorder="1" applyAlignment="1">
      <alignment horizontal="center" wrapText="1"/>
    </xf>
    <xf numFmtId="0" fontId="25" fillId="0" borderId="20" xfId="0" applyFont="1" applyBorder="1" applyAlignment="1">
      <alignment horizontal="center" wrapText="1"/>
    </xf>
    <xf numFmtId="0" fontId="1" fillId="0" borderId="24" xfId="0" applyFont="1" applyBorder="1" applyAlignment="1">
      <alignment vertical="top" wrapText="1"/>
    </xf>
    <xf numFmtId="0" fontId="1" fillId="0" borderId="8" xfId="0" applyFont="1" applyBorder="1" applyAlignment="1">
      <alignment vertical="top" wrapText="1"/>
    </xf>
    <xf numFmtId="0" fontId="1" fillId="0" borderId="25" xfId="0" applyFont="1" applyBorder="1" applyAlignment="1">
      <alignment vertical="top" wrapText="1"/>
    </xf>
    <xf numFmtId="0" fontId="10" fillId="0" borderId="36" xfId="0" applyFont="1" applyBorder="1" applyAlignment="1">
      <alignment horizontal="center"/>
    </xf>
    <xf numFmtId="0" fontId="10" fillId="0" borderId="7" xfId="0" applyFont="1" applyBorder="1" applyAlignment="1">
      <alignment horizontal="center"/>
    </xf>
    <xf numFmtId="0" fontId="10" fillId="0" borderId="37" xfId="0" applyFont="1" applyBorder="1" applyAlignment="1">
      <alignment horizontal="center"/>
    </xf>
    <xf numFmtId="0" fontId="4" fillId="11" borderId="1" xfId="0" applyFont="1" applyFill="1" applyBorder="1" applyAlignment="1">
      <alignment horizontal="left" vertical="center"/>
    </xf>
    <xf numFmtId="0" fontId="4" fillId="11" borderId="14" xfId="0" applyFont="1" applyFill="1" applyBorder="1" applyAlignment="1">
      <alignment horizontal="left" vertical="center"/>
    </xf>
    <xf numFmtId="0" fontId="2" fillId="0" borderId="1" xfId="0" applyFont="1" applyBorder="1" applyAlignment="1">
      <alignment horizontal="center"/>
    </xf>
    <xf numFmtId="0" fontId="2" fillId="0" borderId="14" xfId="0" applyFont="1" applyBorder="1" applyAlignment="1">
      <alignment horizontal="center"/>
    </xf>
    <xf numFmtId="0" fontId="1" fillId="0" borderId="1" xfId="0" applyFont="1" applyBorder="1" applyAlignment="1">
      <alignment horizontal="left" vertical="center" wrapText="1"/>
    </xf>
    <xf numFmtId="0" fontId="1" fillId="0" borderId="14" xfId="0" applyFont="1" applyBorder="1" applyAlignment="1">
      <alignment horizontal="left" vertical="center" wrapText="1"/>
    </xf>
    <xf numFmtId="0" fontId="8" fillId="0" borderId="31" xfId="0" applyFont="1" applyBorder="1" applyAlignment="1">
      <alignment vertical="top" wrapText="1"/>
    </xf>
    <xf numFmtId="0" fontId="8" fillId="0" borderId="32" xfId="0" applyFont="1" applyBorder="1" applyAlignment="1">
      <alignment vertical="top" wrapText="1"/>
    </xf>
    <xf numFmtId="0" fontId="8" fillId="0" borderId="33" xfId="0" applyFont="1" applyBorder="1" applyAlignment="1">
      <alignment vertical="top" wrapText="1"/>
    </xf>
    <xf numFmtId="0" fontId="8" fillId="0" borderId="55" xfId="0" applyFont="1" applyBorder="1" applyAlignment="1">
      <alignment vertical="top" wrapText="1"/>
    </xf>
    <xf numFmtId="0" fontId="8" fillId="0" borderId="4" xfId="0" applyFont="1" applyBorder="1" applyAlignment="1">
      <alignment vertical="top" wrapText="1"/>
    </xf>
    <xf numFmtId="0" fontId="8" fillId="0" borderId="44" xfId="0" applyFont="1" applyBorder="1" applyAlignment="1">
      <alignment vertical="top" wrapText="1"/>
    </xf>
    <xf numFmtId="0" fontId="1" fillId="0" borderId="1" xfId="0" applyFont="1" applyBorder="1" applyAlignment="1">
      <alignment horizontal="left" vertical="center"/>
    </xf>
    <xf numFmtId="0" fontId="1" fillId="0" borderId="14" xfId="0" applyFont="1" applyBorder="1" applyAlignment="1">
      <alignment horizontal="left" vertical="center"/>
    </xf>
    <xf numFmtId="0" fontId="1" fillId="0" borderId="6" xfId="0" applyFont="1" applyBorder="1" applyAlignment="1">
      <alignment horizontal="left" vertical="center"/>
    </xf>
    <xf numFmtId="0" fontId="1" fillId="0" borderId="35" xfId="0" applyFont="1" applyBorder="1" applyAlignment="1">
      <alignment horizontal="left" vertical="center"/>
    </xf>
    <xf numFmtId="0" fontId="4" fillId="11" borderId="16" xfId="0" applyFont="1" applyFill="1" applyBorder="1" applyAlignment="1">
      <alignment horizontal="left" vertical="center"/>
    </xf>
    <xf numFmtId="0" fontId="4" fillId="11" borderId="17" xfId="0" applyFont="1" applyFill="1" applyBorder="1" applyAlignment="1">
      <alignment horizontal="left" vertical="center"/>
    </xf>
    <xf numFmtId="0" fontId="10" fillId="0" borderId="13" xfId="0" applyFont="1" applyBorder="1" applyAlignment="1">
      <alignment horizontal="center"/>
    </xf>
    <xf numFmtId="0" fontId="10" fillId="0" borderId="1" xfId="0" applyFont="1" applyBorder="1" applyAlignment="1">
      <alignment horizontal="center"/>
    </xf>
    <xf numFmtId="0" fontId="10" fillId="0" borderId="14" xfId="0" applyFont="1" applyBorder="1" applyAlignment="1">
      <alignment horizontal="center"/>
    </xf>
    <xf numFmtId="0" fontId="1" fillId="0" borderId="1" xfId="0" applyFont="1" applyBorder="1" applyAlignment="1">
      <alignment vertical="top" wrapText="1"/>
    </xf>
    <xf numFmtId="0" fontId="1" fillId="0" borderId="14" xfId="0" applyFont="1" applyBorder="1" applyAlignment="1">
      <alignment vertical="top" wrapText="1"/>
    </xf>
    <xf numFmtId="0" fontId="48" fillId="0" borderId="56" xfId="0" applyFont="1" applyBorder="1" applyAlignment="1">
      <alignment vertical="top" wrapText="1"/>
    </xf>
    <xf numFmtId="0" fontId="48" fillId="0" borderId="43" xfId="0" applyFont="1" applyBorder="1" applyAlignment="1">
      <alignment vertical="top" wrapText="1"/>
    </xf>
    <xf numFmtId="0" fontId="48" fillId="0" borderId="45" xfId="0" applyFont="1" applyBorder="1" applyAlignment="1">
      <alignment vertical="top" wrapText="1"/>
    </xf>
    <xf numFmtId="0" fontId="35" fillId="11" borderId="1" xfId="0" applyFont="1" applyFill="1" applyBorder="1" applyAlignment="1">
      <alignment horizontal="center"/>
    </xf>
    <xf numFmtId="0" fontId="35" fillId="11" borderId="14" xfId="0" applyFont="1" applyFill="1" applyBorder="1" applyAlignment="1">
      <alignment horizontal="center"/>
    </xf>
    <xf numFmtId="0" fontId="34" fillId="11" borderId="31" xfId="0" applyFont="1" applyFill="1" applyBorder="1" applyAlignment="1">
      <alignment horizontal="center"/>
    </xf>
    <xf numFmtId="0" fontId="34" fillId="11" borderId="32" xfId="0" applyFont="1" applyFill="1" applyBorder="1" applyAlignment="1">
      <alignment horizontal="center"/>
    </xf>
    <xf numFmtId="0" fontId="34" fillId="11" borderId="33" xfId="0" applyFont="1" applyFill="1" applyBorder="1" applyAlignment="1">
      <alignment horizontal="center"/>
    </xf>
    <xf numFmtId="0" fontId="4" fillId="11" borderId="1" xfId="0" applyFont="1" applyFill="1" applyBorder="1" applyAlignment="1">
      <alignment vertical="top" wrapText="1"/>
    </xf>
    <xf numFmtId="0" fontId="4" fillId="11" borderId="14" xfId="0" applyFont="1" applyFill="1" applyBorder="1" applyAlignment="1">
      <alignment vertical="top" wrapText="1"/>
    </xf>
    <xf numFmtId="0" fontId="34" fillId="11" borderId="10" xfId="0" applyFont="1" applyFill="1" applyBorder="1" applyAlignment="1">
      <alignment horizontal="center"/>
    </xf>
    <xf numFmtId="0" fontId="34" fillId="11" borderId="11" xfId="0" applyFont="1" applyFill="1" applyBorder="1" applyAlignment="1">
      <alignment horizontal="center"/>
    </xf>
    <xf numFmtId="0" fontId="34" fillId="11" borderId="12" xfId="0" applyFont="1" applyFill="1" applyBorder="1" applyAlignment="1">
      <alignment horizontal="center"/>
    </xf>
    <xf numFmtId="0" fontId="30" fillId="3" borderId="10" xfId="0" applyFont="1" applyFill="1" applyBorder="1" applyAlignment="1"/>
    <xf numFmtId="0" fontId="30" fillId="3" borderId="11" xfId="0" applyFont="1" applyFill="1" applyBorder="1" applyAlignment="1"/>
    <xf numFmtId="0" fontId="30" fillId="3" borderId="12" xfId="0" applyFont="1" applyFill="1" applyBorder="1" applyAlignment="1"/>
    <xf numFmtId="0" fontId="2" fillId="0" borderId="2" xfId="0" applyFont="1" applyBorder="1" applyAlignment="1"/>
    <xf numFmtId="0" fontId="2" fillId="0" borderId="44" xfId="0" applyFont="1" applyBorder="1" applyAlignment="1"/>
    <xf numFmtId="0" fontId="2" fillId="0" borderId="1" xfId="0" applyFont="1" applyBorder="1" applyAlignment="1"/>
    <xf numFmtId="0" fontId="0" fillId="0" borderId="14" xfId="0" applyBorder="1" applyAlignment="1"/>
    <xf numFmtId="0" fontId="0" fillId="0" borderId="17" xfId="0" applyBorder="1" applyAlignment="1"/>
    <xf numFmtId="0" fontId="2" fillId="0" borderId="9" xfId="0" applyFont="1" applyBorder="1" applyAlignment="1"/>
    <xf numFmtId="0" fontId="2" fillId="0" borderId="47" xfId="0" applyFont="1" applyBorder="1" applyAlignment="1"/>
    <xf numFmtId="0" fontId="2" fillId="0" borderId="48" xfId="0" applyFont="1" applyBorder="1" applyAlignment="1"/>
    <xf numFmtId="0" fontId="19" fillId="3" borderId="21" xfId="0" applyFont="1" applyFill="1" applyBorder="1" applyAlignment="1"/>
    <xf numFmtId="0" fontId="19" fillId="3" borderId="22" xfId="0" applyFont="1" applyFill="1" applyBorder="1" applyAlignment="1"/>
    <xf numFmtId="0" fontId="19" fillId="3" borderId="23" xfId="0" applyFont="1" applyFill="1" applyBorder="1" applyAlignment="1"/>
    <xf numFmtId="0" fontId="19" fillId="3" borderId="10" xfId="0" applyFont="1" applyFill="1" applyBorder="1" applyAlignment="1"/>
    <xf numFmtId="0" fontId="19" fillId="3" borderId="11" xfId="0" applyFont="1" applyFill="1" applyBorder="1" applyAlignment="1"/>
    <xf numFmtId="0" fontId="19" fillId="3" borderId="12" xfId="0" applyFont="1" applyFill="1" applyBorder="1" applyAlignment="1"/>
    <xf numFmtId="0" fontId="16" fillId="0" borderId="13" xfId="0" applyFont="1" applyBorder="1" applyAlignment="1"/>
    <xf numFmtId="0" fontId="16" fillId="0" borderId="1" xfId="0" applyFont="1" applyBorder="1" applyAlignment="1"/>
    <xf numFmtId="0" fontId="33" fillId="11" borderId="31" xfId="0" applyFont="1" applyFill="1" applyBorder="1" applyAlignment="1"/>
    <xf numFmtId="0" fontId="33" fillId="11" borderId="32" xfId="0" applyFont="1" applyFill="1" applyBorder="1" applyAlignment="1"/>
    <xf numFmtId="0" fontId="33" fillId="11" borderId="33" xfId="0" applyFont="1" applyFill="1" applyBorder="1" applyAlignment="1"/>
    <xf numFmtId="0" fontId="36" fillId="11" borderId="13" xfId="0" applyFont="1" applyFill="1" applyBorder="1" applyAlignment="1"/>
    <xf numFmtId="0" fontId="36" fillId="11" borderId="1" xfId="0" applyFont="1" applyFill="1" applyBorder="1" applyAlignment="1"/>
  </cellXfs>
  <cellStyles count="6">
    <cellStyle name="Comma" xfId="5" builtinId="3"/>
    <cellStyle name="Hyperlink" xfId="4" builtinId="8"/>
    <cellStyle name="Normal" xfId="0" builtinId="0"/>
    <cellStyle name="Normal 2" xfId="3" xr:uid="{049A352A-6B28-4928-8923-6DD69FA1F19C}"/>
    <cellStyle name="Normal 2 8" xfId="2" xr:uid="{4705F856-0AC7-4649-981A-38EC00D60A7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aga.org/" TargetMode="External"/><Relationship Id="rId2" Type="http://schemas.openxmlformats.org/officeDocument/2006/relationships/image" Target="../media/image1.png"/><Relationship Id="rId1" Type="http://schemas.openxmlformats.org/officeDocument/2006/relationships/hyperlink" Target="https://www.eei.org/" TargetMode="External"/><Relationship Id="rId6" Type="http://schemas.openxmlformats.org/officeDocument/2006/relationships/image" Target="../media/image3.png"/><Relationship Id="rId5" Type="http://schemas.openxmlformats.org/officeDocument/2006/relationships/hyperlink" Target="https://www.slrconsulting.com/us/"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www.slrconsulting.com/us/" TargetMode="External"/><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slrconsulting.com/us/" TargetMode="Externa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www.slrconsulting.com/us/" TargetMode="External"/><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xdr:col>
      <xdr:colOff>63501</xdr:colOff>
      <xdr:row>1</xdr:row>
      <xdr:rowOff>95250</xdr:rowOff>
    </xdr:from>
    <xdr:to>
      <xdr:col>2</xdr:col>
      <xdr:colOff>1386416</xdr:colOff>
      <xdr:row>2</xdr:row>
      <xdr:rowOff>151405</xdr:rowOff>
    </xdr:to>
    <xdr:pic>
      <xdr:nvPicPr>
        <xdr:cNvPr id="8" name="Picture 7">
          <a:hlinkClick xmlns:r="http://schemas.openxmlformats.org/officeDocument/2006/relationships" r:id="rId1"/>
          <a:extLst>
            <a:ext uri="{FF2B5EF4-FFF2-40B4-BE49-F238E27FC236}">
              <a16:creationId xmlns:a16="http://schemas.microsoft.com/office/drawing/2014/main" id="{C1AC0067-88A4-49FF-9991-D00E5F8F7137}"/>
            </a:ext>
          </a:extLst>
        </xdr:cNvPr>
        <xdr:cNvPicPr>
          <a:picLocks noChangeAspect="1"/>
        </xdr:cNvPicPr>
      </xdr:nvPicPr>
      <xdr:blipFill>
        <a:blip xmlns:r="http://schemas.openxmlformats.org/officeDocument/2006/relationships" r:embed="rId2"/>
        <a:stretch>
          <a:fillRect/>
        </a:stretch>
      </xdr:blipFill>
      <xdr:spPr>
        <a:xfrm>
          <a:off x="1767418" y="285750"/>
          <a:ext cx="3376081" cy="99807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5</xdr:col>
      <xdr:colOff>63500</xdr:colOff>
      <xdr:row>1</xdr:row>
      <xdr:rowOff>74083</xdr:rowOff>
    </xdr:from>
    <xdr:to>
      <xdr:col>6</xdr:col>
      <xdr:colOff>1767416</xdr:colOff>
      <xdr:row>2</xdr:row>
      <xdr:rowOff>158750</xdr:rowOff>
    </xdr:to>
    <xdr:pic>
      <xdr:nvPicPr>
        <xdr:cNvPr id="10" name="Picture 9">
          <a:hlinkClick xmlns:r="http://schemas.openxmlformats.org/officeDocument/2006/relationships" r:id="rId3"/>
          <a:extLst>
            <a:ext uri="{FF2B5EF4-FFF2-40B4-BE49-F238E27FC236}">
              <a16:creationId xmlns:a16="http://schemas.microsoft.com/office/drawing/2014/main" id="{4A604C8B-FD9C-4819-9D9F-CE2E386B94ED}"/>
            </a:ext>
          </a:extLst>
        </xdr:cNvPr>
        <xdr:cNvPicPr>
          <a:picLocks noChangeAspect="1"/>
        </xdr:cNvPicPr>
      </xdr:nvPicPr>
      <xdr:blipFill>
        <a:blip xmlns:r="http://schemas.openxmlformats.org/officeDocument/2006/relationships" r:embed="rId4"/>
        <a:stretch>
          <a:fillRect/>
        </a:stretch>
      </xdr:blipFill>
      <xdr:spPr>
        <a:xfrm>
          <a:off x="6487583" y="264583"/>
          <a:ext cx="3122083" cy="102658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oneCellAnchor>
    <xdr:from>
      <xdr:col>16</xdr:col>
      <xdr:colOff>85728</xdr:colOff>
      <xdr:row>3</xdr:row>
      <xdr:rowOff>241060</xdr:rowOff>
    </xdr:from>
    <xdr:ext cx="1190622" cy="336725"/>
    <xdr:pic>
      <xdr:nvPicPr>
        <xdr:cNvPr id="11" name="Picture 10">
          <a:hlinkClick xmlns:r="http://schemas.openxmlformats.org/officeDocument/2006/relationships" r:id="rId5"/>
          <a:extLst>
            <a:ext uri="{FF2B5EF4-FFF2-40B4-BE49-F238E27FC236}">
              <a16:creationId xmlns:a16="http://schemas.microsoft.com/office/drawing/2014/main" id="{B2FDB231-D1B0-4484-A113-E1FD71451C9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6468728" y="1641235"/>
          <a:ext cx="1190622" cy="3367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247650</xdr:rowOff>
    </xdr:from>
    <xdr:to>
      <xdr:col>11</xdr:col>
      <xdr:colOff>817348</xdr:colOff>
      <xdr:row>1</xdr:row>
      <xdr:rowOff>582959</xdr:rowOff>
    </xdr:to>
    <xdr:pic>
      <xdr:nvPicPr>
        <xdr:cNvPr id="5" name="Picture 4">
          <a:extLst>
            <a:ext uri="{FF2B5EF4-FFF2-40B4-BE49-F238E27FC236}">
              <a16:creationId xmlns:a16="http://schemas.microsoft.com/office/drawing/2014/main" id="{04D1EA45-CDBB-456E-9AED-C8AEA7698D2B}"/>
            </a:ext>
          </a:extLst>
        </xdr:cNvPr>
        <xdr:cNvPicPr>
          <a:picLocks noChangeAspect="1"/>
        </xdr:cNvPicPr>
      </xdr:nvPicPr>
      <xdr:blipFill>
        <a:blip xmlns:r="http://schemas.openxmlformats.org/officeDocument/2006/relationships" r:embed="rId1"/>
        <a:stretch>
          <a:fillRect/>
        </a:stretch>
      </xdr:blipFill>
      <xdr:spPr>
        <a:xfrm>
          <a:off x="14392275" y="504825"/>
          <a:ext cx="1188823" cy="335309"/>
        </a:xfrm>
        <a:prstGeom prst="rect">
          <a:avLst/>
        </a:prstGeom>
      </xdr:spPr>
    </xdr:pic>
    <xdr:clientData/>
  </xdr:twoCellAnchor>
  <xdr:oneCellAnchor>
    <xdr:from>
      <xdr:col>10</xdr:col>
      <xdr:colOff>85728</xdr:colOff>
      <xdr:row>1</xdr:row>
      <xdr:rowOff>241060</xdr:rowOff>
    </xdr:from>
    <xdr:ext cx="1190622" cy="336725"/>
    <xdr:pic>
      <xdr:nvPicPr>
        <xdr:cNvPr id="6" name="Picture 5">
          <a:hlinkClick xmlns:r="http://schemas.openxmlformats.org/officeDocument/2006/relationships" r:id="rId2"/>
          <a:extLst>
            <a:ext uri="{FF2B5EF4-FFF2-40B4-BE49-F238E27FC236}">
              <a16:creationId xmlns:a16="http://schemas.microsoft.com/office/drawing/2014/main" id="{1FC6234F-A2E2-434E-9C6A-3E4AED43FE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4382753" y="498235"/>
          <a:ext cx="1190622" cy="3367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1381125</xdr:colOff>
      <xdr:row>7</xdr:row>
      <xdr:rowOff>57150</xdr:rowOff>
    </xdr:from>
    <xdr:to>
      <xdr:col>0</xdr:col>
      <xdr:colOff>1600200</xdr:colOff>
      <xdr:row>7</xdr:row>
      <xdr:rowOff>171450</xdr:rowOff>
    </xdr:to>
    <xdr:sp macro="" textlink="">
      <xdr:nvSpPr>
        <xdr:cNvPr id="2" name="Arrow: Right 1">
          <a:extLst>
            <a:ext uri="{FF2B5EF4-FFF2-40B4-BE49-F238E27FC236}">
              <a16:creationId xmlns:a16="http://schemas.microsoft.com/office/drawing/2014/main" id="{8C4C1F41-F2BA-485F-ADF9-7F4409D00D8D}"/>
            </a:ext>
          </a:extLst>
        </xdr:cNvPr>
        <xdr:cNvSpPr/>
      </xdr:nvSpPr>
      <xdr:spPr>
        <a:xfrm>
          <a:off x="1381125" y="2647950"/>
          <a:ext cx="219075" cy="1143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1912143</xdr:colOff>
      <xdr:row>22</xdr:row>
      <xdr:rowOff>133348</xdr:rowOff>
    </xdr:from>
    <xdr:to>
      <xdr:col>0</xdr:col>
      <xdr:colOff>2714624</xdr:colOff>
      <xdr:row>23</xdr:row>
      <xdr:rowOff>119061</xdr:rowOff>
    </xdr:to>
    <xdr:sp macro="" textlink="">
      <xdr:nvSpPr>
        <xdr:cNvPr id="3" name="Arrow: Right 2">
          <a:extLst>
            <a:ext uri="{FF2B5EF4-FFF2-40B4-BE49-F238E27FC236}">
              <a16:creationId xmlns:a16="http://schemas.microsoft.com/office/drawing/2014/main" id="{C4A602A7-5724-42E7-8F9C-EA3795B0788B}"/>
            </a:ext>
          </a:extLst>
        </xdr:cNvPr>
        <xdr:cNvSpPr/>
      </xdr:nvSpPr>
      <xdr:spPr>
        <a:xfrm>
          <a:off x="1912143" y="5788817"/>
          <a:ext cx="802481" cy="176213"/>
        </a:xfrm>
        <a:prstGeom prst="rightArrow">
          <a:avLst/>
        </a:prstGeom>
        <a:solidFill>
          <a:srgbClr val="4472C4"/>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2083594</xdr:colOff>
      <xdr:row>22</xdr:row>
      <xdr:rowOff>133349</xdr:rowOff>
    </xdr:from>
    <xdr:to>
      <xdr:col>3</xdr:col>
      <xdr:colOff>2345531</xdr:colOff>
      <xdr:row>23</xdr:row>
      <xdr:rowOff>59530</xdr:rowOff>
    </xdr:to>
    <xdr:sp macro="" textlink="">
      <xdr:nvSpPr>
        <xdr:cNvPr id="4" name="Arrow: Right 3">
          <a:extLst>
            <a:ext uri="{FF2B5EF4-FFF2-40B4-BE49-F238E27FC236}">
              <a16:creationId xmlns:a16="http://schemas.microsoft.com/office/drawing/2014/main" id="{B30B8308-8CA7-440A-91EA-37AACB6FA4A2}"/>
            </a:ext>
          </a:extLst>
        </xdr:cNvPr>
        <xdr:cNvSpPr/>
      </xdr:nvSpPr>
      <xdr:spPr>
        <a:xfrm>
          <a:off x="11834813" y="5788818"/>
          <a:ext cx="261937" cy="116681"/>
        </a:xfrm>
        <a:prstGeom prst="rightArrow">
          <a:avLst/>
        </a:prstGeom>
        <a:solidFill>
          <a:srgbClr val="4472C4"/>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editAs="oneCell">
    <xdr:from>
      <xdr:col>2</xdr:col>
      <xdr:colOff>1083469</xdr:colOff>
      <xdr:row>1</xdr:row>
      <xdr:rowOff>71437</xdr:rowOff>
    </xdr:from>
    <xdr:to>
      <xdr:col>4</xdr:col>
      <xdr:colOff>2250281</xdr:colOff>
      <xdr:row>4</xdr:row>
      <xdr:rowOff>404811</xdr:rowOff>
    </xdr:to>
    <xdr:pic>
      <xdr:nvPicPr>
        <xdr:cNvPr id="5" name="Picture 4">
          <a:extLst>
            <a:ext uri="{FF2B5EF4-FFF2-40B4-BE49-F238E27FC236}">
              <a16:creationId xmlns:a16="http://schemas.microsoft.com/office/drawing/2014/main" id="{CBBCD67F-AD14-4D33-BF63-2AB00D014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0094" y="271462"/>
          <a:ext cx="6043612" cy="1409699"/>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190500</xdr:colOff>
      <xdr:row>0</xdr:row>
      <xdr:rowOff>104775</xdr:rowOff>
    </xdr:from>
    <xdr:to>
      <xdr:col>8</xdr:col>
      <xdr:colOff>1028700</xdr:colOff>
      <xdr:row>0</xdr:row>
      <xdr:rowOff>1228725</xdr:rowOff>
    </xdr:to>
    <xdr:pic>
      <xdr:nvPicPr>
        <xdr:cNvPr id="2" name="Picture 1">
          <a:extLst>
            <a:ext uri="{FF2B5EF4-FFF2-40B4-BE49-F238E27FC236}">
              <a16:creationId xmlns:a16="http://schemas.microsoft.com/office/drawing/2014/main" id="{93D09B8B-7B80-71D1-DB30-72F6CE19D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9700" y="104775"/>
          <a:ext cx="5410200" cy="1123950"/>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190500</xdr:colOff>
      <xdr:row>0</xdr:row>
      <xdr:rowOff>76200</xdr:rowOff>
    </xdr:from>
    <xdr:to>
      <xdr:col>8</xdr:col>
      <xdr:colOff>171450</xdr:colOff>
      <xdr:row>0</xdr:row>
      <xdr:rowOff>1200150</xdr:rowOff>
    </xdr:to>
    <xdr:pic>
      <xdr:nvPicPr>
        <xdr:cNvPr id="4" name="Picture 3">
          <a:extLst>
            <a:ext uri="{FF2B5EF4-FFF2-40B4-BE49-F238E27FC236}">
              <a16:creationId xmlns:a16="http://schemas.microsoft.com/office/drawing/2014/main" id="{8742154D-A8C5-472E-914B-E7D5EE4E38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9700" y="76200"/>
          <a:ext cx="5410200" cy="1123950"/>
        </a:xfrm>
        <a:prstGeom prst="rect">
          <a:avLst/>
        </a:prstGeom>
        <a:solidFill>
          <a:sysClr val="window" lastClr="FFFFFF"/>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238125</xdr:colOff>
      <xdr:row>14</xdr:row>
      <xdr:rowOff>28575</xdr:rowOff>
    </xdr:from>
    <xdr:to>
      <xdr:col>2</xdr:col>
      <xdr:colOff>1066800</xdr:colOff>
      <xdr:row>21</xdr:row>
      <xdr:rowOff>19050</xdr:rowOff>
    </xdr:to>
    <xdr:pic>
      <xdr:nvPicPr>
        <xdr:cNvPr id="3" name="Picture 2">
          <a:extLst>
            <a:ext uri="{FF2B5EF4-FFF2-40B4-BE49-F238E27FC236}">
              <a16:creationId xmlns:a16="http://schemas.microsoft.com/office/drawing/2014/main" id="{924F97AF-ECE0-472E-BEC7-C1F954F967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4495800"/>
          <a:ext cx="5410200" cy="1123950"/>
        </a:xfrm>
        <a:prstGeom prst="rect">
          <a:avLst/>
        </a:prstGeom>
        <a:solidFill>
          <a:sysClr val="window" lastClr="FFFFFF"/>
        </a:solidFill>
      </xdr:spPr>
    </xdr:pic>
    <xdr:clientData/>
  </xdr:twoCellAnchor>
</xdr:wsDr>
</file>

<file path=xl/drawings/drawing7.xml><?xml version="1.0" encoding="utf-8"?>
<xdr:wsDr xmlns:xdr="http://schemas.openxmlformats.org/drawingml/2006/spreadsheetDrawing" xmlns:a="http://schemas.openxmlformats.org/drawingml/2006/main">
  <xdr:oneCellAnchor>
    <xdr:from>
      <xdr:col>10</xdr:col>
      <xdr:colOff>85728</xdr:colOff>
      <xdr:row>1</xdr:row>
      <xdr:rowOff>241060</xdr:rowOff>
    </xdr:from>
    <xdr:ext cx="1190622" cy="336725"/>
    <xdr:pic>
      <xdr:nvPicPr>
        <xdr:cNvPr id="2" name="Picture 1">
          <a:hlinkClick xmlns:r="http://schemas.openxmlformats.org/officeDocument/2006/relationships" r:id="rId1"/>
          <a:extLst>
            <a:ext uri="{FF2B5EF4-FFF2-40B4-BE49-F238E27FC236}">
              <a16:creationId xmlns:a16="http://schemas.microsoft.com/office/drawing/2014/main" id="{DFFB2A00-6FEC-46CB-9134-0EE9E7636B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620628" y="412510"/>
          <a:ext cx="1190622" cy="33672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4</xdr:col>
      <xdr:colOff>438150</xdr:colOff>
      <xdr:row>3</xdr:row>
      <xdr:rowOff>85725</xdr:rowOff>
    </xdr:to>
    <xdr:pic>
      <xdr:nvPicPr>
        <xdr:cNvPr id="2" name="Picture 1">
          <a:extLst>
            <a:ext uri="{FF2B5EF4-FFF2-40B4-BE49-F238E27FC236}">
              <a16:creationId xmlns:a16="http://schemas.microsoft.com/office/drawing/2014/main" id="{5596AF87-3426-48F0-8257-6040F8E22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90500"/>
          <a:ext cx="5410200" cy="1123950"/>
        </a:xfrm>
        <a:prstGeom prst="rect">
          <a:avLst/>
        </a:prstGeom>
        <a:solidFill>
          <a:sysClr val="window" lastClr="FFFFFF"/>
        </a:solidFill>
      </xdr:spPr>
    </xdr:pic>
    <xdr:clientData/>
  </xdr:twoCellAnchor>
  <xdr:oneCellAnchor>
    <xdr:from>
      <xdr:col>10</xdr:col>
      <xdr:colOff>85728</xdr:colOff>
      <xdr:row>1</xdr:row>
      <xdr:rowOff>241060</xdr:rowOff>
    </xdr:from>
    <xdr:ext cx="1190622" cy="336725"/>
    <xdr:pic>
      <xdr:nvPicPr>
        <xdr:cNvPr id="3" name="Picture 2">
          <a:hlinkClick xmlns:r="http://schemas.openxmlformats.org/officeDocument/2006/relationships" r:id="rId2"/>
          <a:extLst>
            <a:ext uri="{FF2B5EF4-FFF2-40B4-BE49-F238E27FC236}">
              <a16:creationId xmlns:a16="http://schemas.microsoft.com/office/drawing/2014/main" id="{17CC8796-B3C6-4D2F-B251-318CDCC170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2582528" y="412510"/>
          <a:ext cx="1190622" cy="3367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aga.org/research-policy/natural-gas-esg-sustainability/natural-gas-sustainability-initiative-ngsi/" TargetMode="External"/><Relationship Id="rId1" Type="http://schemas.openxmlformats.org/officeDocument/2006/relationships/hyperlink" Target="https://www.eei.org/issues-and-policy/NGSI"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F21D8-CA6A-44B4-A68D-2F25389DB486}">
  <sheetPr>
    <tabColor rgb="FFFF0000"/>
  </sheetPr>
  <dimension ref="A2:T18"/>
  <sheetViews>
    <sheetView zoomScale="90" zoomScaleNormal="90" workbookViewId="0">
      <selection activeCell="B7" sqref="B7:T7"/>
    </sheetView>
  </sheetViews>
  <sheetFormatPr defaultRowHeight="15"/>
  <cols>
    <col min="1" max="1" width="26.5703125" customWidth="1"/>
    <col min="2" max="2" width="30.85546875" customWidth="1"/>
    <col min="3" max="3" width="21.5703125" customWidth="1"/>
    <col min="6" max="6" width="21.28515625" customWidth="1"/>
    <col min="7" max="7" width="27.28515625" customWidth="1"/>
    <col min="15" max="15" width="20.42578125" customWidth="1"/>
    <col min="16" max="16" width="17.42578125" customWidth="1"/>
    <col min="18" max="18" width="11.7109375" customWidth="1"/>
    <col min="19" max="19" width="13.7109375" customWidth="1"/>
    <col min="20" max="20" width="5.85546875" customWidth="1"/>
  </cols>
  <sheetData>
    <row r="2" spans="1:20" ht="74.25" customHeight="1"/>
    <row r="3" spans="1:20" ht="17.25" customHeight="1" thickBot="1"/>
    <row r="4" spans="1:20" ht="56.25" customHeight="1" thickTop="1" thickBot="1">
      <c r="B4" s="182" t="s">
        <v>0</v>
      </c>
      <c r="C4" s="183"/>
      <c r="F4" s="184" t="s">
        <v>1</v>
      </c>
      <c r="G4" s="185"/>
      <c r="N4" s="186" t="s">
        <v>2</v>
      </c>
      <c r="O4" s="187"/>
      <c r="P4" s="187"/>
      <c r="Q4" s="187"/>
      <c r="R4" s="188"/>
    </row>
    <row r="5" spans="1:20" ht="27" thickTop="1">
      <c r="A5" s="28" t="s">
        <v>3</v>
      </c>
    </row>
    <row r="6" spans="1:20" ht="16.5" thickBot="1">
      <c r="A6" s="29" t="s">
        <v>4</v>
      </c>
    </row>
    <row r="7" spans="1:20" ht="31.5" customHeight="1" thickTop="1" thickBot="1">
      <c r="A7" s="176" t="s">
        <v>5</v>
      </c>
      <c r="B7" s="179" t="s">
        <v>6</v>
      </c>
      <c r="C7" s="180"/>
      <c r="D7" s="180"/>
      <c r="E7" s="180"/>
      <c r="F7" s="180"/>
      <c r="G7" s="180"/>
      <c r="H7" s="180"/>
      <c r="I7" s="180"/>
      <c r="J7" s="180"/>
      <c r="K7" s="180"/>
      <c r="L7" s="180"/>
      <c r="M7" s="180"/>
      <c r="N7" s="180"/>
      <c r="O7" s="180"/>
      <c r="P7" s="180"/>
      <c r="Q7" s="180"/>
      <c r="R7" s="180"/>
      <c r="S7" s="180"/>
      <c r="T7" s="181"/>
    </row>
    <row r="8" spans="1:20" ht="46.5" customHeight="1" thickTop="1" thickBot="1">
      <c r="A8" s="176" t="s">
        <v>7</v>
      </c>
      <c r="B8" s="177" t="s">
        <v>8</v>
      </c>
      <c r="C8" s="177"/>
      <c r="D8" s="177"/>
      <c r="E8" s="177"/>
      <c r="F8" s="177"/>
      <c r="G8" s="177"/>
      <c r="H8" s="177"/>
      <c r="I8" s="177"/>
      <c r="J8" s="177"/>
      <c r="K8" s="177"/>
      <c r="L8" s="177"/>
      <c r="M8" s="177"/>
      <c r="N8" s="177"/>
      <c r="O8" s="177"/>
      <c r="P8" s="177"/>
      <c r="Q8" s="177"/>
      <c r="R8" s="177"/>
      <c r="S8" s="177"/>
      <c r="T8" s="177"/>
    </row>
    <row r="9" spans="1:20" ht="53.25" customHeight="1" thickTop="1" thickBot="1">
      <c r="A9" s="176" t="s">
        <v>9</v>
      </c>
      <c r="B9" s="177" t="s">
        <v>10</v>
      </c>
      <c r="C9" s="177"/>
      <c r="D9" s="177"/>
      <c r="E9" s="177"/>
      <c r="F9" s="177"/>
      <c r="G9" s="177"/>
      <c r="H9" s="177"/>
      <c r="I9" s="177"/>
      <c r="J9" s="177"/>
      <c r="K9" s="177"/>
      <c r="L9" s="177"/>
      <c r="M9" s="177"/>
      <c r="N9" s="177"/>
      <c r="O9" s="177"/>
      <c r="P9" s="177"/>
      <c r="Q9" s="177"/>
      <c r="R9" s="177"/>
      <c r="S9" s="177"/>
      <c r="T9" s="177"/>
    </row>
    <row r="10" spans="1:20" ht="50.25" customHeight="1" thickTop="1" thickBot="1">
      <c r="A10" s="176" t="s">
        <v>11</v>
      </c>
      <c r="B10" s="177" t="s">
        <v>12</v>
      </c>
      <c r="C10" s="178"/>
      <c r="D10" s="178"/>
      <c r="E10" s="178"/>
      <c r="F10" s="178"/>
      <c r="G10" s="178"/>
      <c r="H10" s="178"/>
      <c r="I10" s="178"/>
      <c r="J10" s="178"/>
      <c r="K10" s="178"/>
      <c r="L10" s="178"/>
      <c r="M10" s="178"/>
      <c r="N10" s="178"/>
      <c r="O10" s="178"/>
      <c r="P10" s="178"/>
      <c r="Q10" s="178"/>
      <c r="R10" s="178"/>
      <c r="S10" s="178"/>
      <c r="T10" s="178"/>
    </row>
    <row r="11" spans="1:20" ht="50.25" customHeight="1" thickTop="1" thickBot="1">
      <c r="A11" s="176" t="s">
        <v>13</v>
      </c>
      <c r="B11" s="177" t="s">
        <v>14</v>
      </c>
      <c r="C11" s="177"/>
      <c r="D11" s="177"/>
      <c r="E11" s="177"/>
      <c r="F11" s="177"/>
      <c r="G11" s="177"/>
      <c r="H11" s="177"/>
      <c r="I11" s="177"/>
      <c r="J11" s="177"/>
      <c r="K11" s="177"/>
      <c r="L11" s="177"/>
      <c r="M11" s="177"/>
      <c r="N11" s="177"/>
      <c r="O11" s="177"/>
      <c r="P11" s="177"/>
      <c r="Q11" s="177"/>
      <c r="R11" s="177"/>
      <c r="S11" s="177"/>
      <c r="T11" s="177"/>
    </row>
    <row r="12" spans="1:20" ht="38.25" customHeight="1" thickTop="1" thickBot="1">
      <c r="A12" s="176" t="s">
        <v>15</v>
      </c>
      <c r="B12" s="177" t="s">
        <v>16</v>
      </c>
      <c r="C12" s="178"/>
      <c r="D12" s="178"/>
      <c r="E12" s="178"/>
      <c r="F12" s="178"/>
      <c r="G12" s="178"/>
      <c r="H12" s="178"/>
      <c r="I12" s="178"/>
      <c r="J12" s="178"/>
      <c r="K12" s="178"/>
      <c r="L12" s="178"/>
      <c r="M12" s="178"/>
      <c r="N12" s="178"/>
      <c r="O12" s="178"/>
      <c r="P12" s="178"/>
      <c r="Q12" s="178"/>
      <c r="R12" s="178"/>
      <c r="S12" s="178"/>
      <c r="T12" s="178"/>
    </row>
    <row r="13" spans="1:20" ht="47.25" customHeight="1" thickTop="1" thickBot="1">
      <c r="A13" s="176" t="s">
        <v>17</v>
      </c>
      <c r="B13" s="177" t="s">
        <v>18</v>
      </c>
      <c r="C13" s="178"/>
      <c r="D13" s="178"/>
      <c r="E13" s="178"/>
      <c r="F13" s="178"/>
      <c r="G13" s="178"/>
      <c r="H13" s="178"/>
      <c r="I13" s="178"/>
      <c r="J13" s="178"/>
      <c r="K13" s="178"/>
      <c r="L13" s="178"/>
      <c r="M13" s="178"/>
      <c r="N13" s="178"/>
      <c r="O13" s="178"/>
      <c r="P13" s="178"/>
      <c r="Q13" s="178"/>
      <c r="R13" s="178"/>
      <c r="S13" s="178"/>
      <c r="T13" s="178"/>
    </row>
    <row r="14" spans="1:20" ht="44.25" customHeight="1" thickTop="1" thickBot="1">
      <c r="A14" s="176" t="s">
        <v>15</v>
      </c>
      <c r="B14" s="177" t="s">
        <v>19</v>
      </c>
      <c r="C14" s="177"/>
      <c r="D14" s="177"/>
      <c r="E14" s="177"/>
      <c r="F14" s="177"/>
      <c r="G14" s="177"/>
      <c r="H14" s="177"/>
      <c r="I14" s="177"/>
      <c r="J14" s="177"/>
      <c r="K14" s="177"/>
      <c r="L14" s="177"/>
      <c r="M14" s="177"/>
      <c r="N14" s="177"/>
      <c r="O14" s="177"/>
      <c r="P14" s="177"/>
      <c r="Q14" s="177"/>
      <c r="R14" s="177"/>
      <c r="S14" s="177"/>
      <c r="T14" s="177"/>
    </row>
    <row r="15" spans="1:20" ht="45.75" customHeight="1" thickTop="1" thickBot="1">
      <c r="A15" s="176" t="s">
        <v>17</v>
      </c>
      <c r="B15" s="177" t="s">
        <v>20</v>
      </c>
      <c r="C15" s="178"/>
      <c r="D15" s="178"/>
      <c r="E15" s="178"/>
      <c r="F15" s="178"/>
      <c r="G15" s="178"/>
      <c r="H15" s="178"/>
      <c r="I15" s="178"/>
      <c r="J15" s="178"/>
      <c r="K15" s="178"/>
      <c r="L15" s="178"/>
      <c r="M15" s="178"/>
      <c r="N15" s="178"/>
      <c r="O15" s="178"/>
      <c r="P15" s="178"/>
      <c r="Q15" s="178"/>
      <c r="R15" s="178"/>
      <c r="S15" s="178"/>
      <c r="T15" s="178"/>
    </row>
    <row r="16" spans="1:20" ht="39" customHeight="1" thickTop="1" thickBot="1">
      <c r="A16" s="176" t="s">
        <v>15</v>
      </c>
      <c r="B16" s="177" t="s">
        <v>21</v>
      </c>
      <c r="C16" s="177"/>
      <c r="D16" s="177"/>
      <c r="E16" s="177"/>
      <c r="F16" s="177"/>
      <c r="G16" s="177"/>
      <c r="H16" s="177"/>
      <c r="I16" s="177"/>
      <c r="J16" s="177"/>
      <c r="K16" s="177"/>
      <c r="L16" s="177"/>
      <c r="M16" s="177"/>
      <c r="N16" s="177"/>
      <c r="O16" s="177"/>
      <c r="P16" s="177"/>
      <c r="Q16" s="177"/>
      <c r="R16" s="177"/>
      <c r="S16" s="177"/>
      <c r="T16" s="177"/>
    </row>
    <row r="17" spans="1:20" ht="63" customHeight="1" thickTop="1" thickBot="1">
      <c r="A17" s="176" t="s">
        <v>22</v>
      </c>
      <c r="B17" s="177" t="s">
        <v>23</v>
      </c>
      <c r="C17" s="177"/>
      <c r="D17" s="177"/>
      <c r="E17" s="177"/>
      <c r="F17" s="177"/>
      <c r="G17" s="177"/>
      <c r="H17" s="177"/>
      <c r="I17" s="177"/>
      <c r="J17" s="177"/>
      <c r="K17" s="177"/>
      <c r="L17" s="177"/>
      <c r="M17" s="177"/>
      <c r="N17" s="177"/>
      <c r="O17" s="177"/>
      <c r="P17" s="177"/>
      <c r="Q17" s="177"/>
      <c r="R17" s="177"/>
      <c r="S17" s="177"/>
      <c r="T17" s="177"/>
    </row>
    <row r="18" spans="1:20" ht="15.75" thickTop="1"/>
  </sheetData>
  <sheetProtection algorithmName="SHA-512" hashValue="4pL/BZTqJI8QFRAlm4SJr4pUNOVw0k/iJD21QdsO2tQLlstrsGwYe3HajPz7Ztm4xxho16ePuGVAXv9i9vcxog==" saltValue="5pILLH7bqGkVk+KpZNRhyA==" spinCount="100000" sheet="1" objects="1" scenarios="1"/>
  <mergeCells count="14">
    <mergeCell ref="B7:T7"/>
    <mergeCell ref="B4:C4"/>
    <mergeCell ref="F4:G4"/>
    <mergeCell ref="N4:R4"/>
    <mergeCell ref="B15:T15"/>
    <mergeCell ref="B17:T17"/>
    <mergeCell ref="B16:T16"/>
    <mergeCell ref="B8:T8"/>
    <mergeCell ref="B9:T9"/>
    <mergeCell ref="B12:T12"/>
    <mergeCell ref="B13:T13"/>
    <mergeCell ref="B14:T14"/>
    <mergeCell ref="B10:T10"/>
    <mergeCell ref="B11:T11"/>
  </mergeCells>
  <hyperlinks>
    <hyperlink ref="B4" r:id="rId1" xr:uid="{2F362DC6-C9E0-4E30-AEB1-1C9BC053E16E}"/>
    <hyperlink ref="F4" r:id="rId2" xr:uid="{E4DA0C78-00AC-4AEB-A15B-C0F68F9C8EB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BF5E-169D-4216-BE5E-CF1DEA514D2A}">
  <sheetPr>
    <tabColor theme="5" tint="0.39997558519241921"/>
  </sheetPr>
  <dimension ref="A1:M66"/>
  <sheetViews>
    <sheetView zoomScaleNormal="100" workbookViewId="0">
      <selection activeCell="A2" sqref="A2:F2"/>
    </sheetView>
  </sheetViews>
  <sheetFormatPr defaultColWidth="8.5703125" defaultRowHeight="12.75"/>
  <cols>
    <col min="1" max="1" width="12.42578125" style="3" customWidth="1"/>
    <col min="2" max="2" width="8.5703125" style="3"/>
    <col min="3" max="3" width="5.85546875" style="3" customWidth="1"/>
    <col min="4" max="4" width="54.140625" style="3" customWidth="1"/>
    <col min="5" max="5" width="14.85546875" style="3" bestFit="1" customWidth="1"/>
    <col min="6" max="6" width="47" style="3" customWidth="1"/>
    <col min="7" max="7" width="10.5703125" style="3" customWidth="1"/>
    <col min="8" max="8" width="27.42578125" style="3" customWidth="1"/>
    <col min="9" max="9" width="18.28515625" style="3" customWidth="1"/>
    <col min="10" max="10" width="8.5703125" style="3"/>
    <col min="11" max="11" width="7" style="3" customWidth="1"/>
    <col min="12" max="12" width="17.42578125" style="3" customWidth="1"/>
    <col min="13" max="13" width="44.7109375" style="3" customWidth="1"/>
    <col min="14" max="16384" width="8.5703125" style="3"/>
  </cols>
  <sheetData>
    <row r="1" spans="1:12" ht="13.5" thickBot="1">
      <c r="A1" s="22"/>
    </row>
    <row r="2" spans="1:12" ht="63" customHeight="1" thickTop="1" thickBot="1">
      <c r="A2" s="193" t="s">
        <v>24</v>
      </c>
      <c r="B2" s="194"/>
      <c r="C2" s="194"/>
      <c r="D2" s="194"/>
      <c r="E2" s="194"/>
      <c r="F2" s="195"/>
      <c r="H2" s="186" t="s">
        <v>2</v>
      </c>
      <c r="I2" s="187"/>
      <c r="J2" s="187"/>
      <c r="K2" s="187"/>
      <c r="L2" s="188"/>
    </row>
    <row r="3" spans="1:12" ht="15.75" customHeight="1" thickTop="1" thickBot="1">
      <c r="A3" s="196"/>
      <c r="B3" s="197"/>
      <c r="C3" s="197"/>
      <c r="D3" s="197"/>
      <c r="E3" s="197"/>
      <c r="F3" s="197"/>
      <c r="H3" s="24"/>
      <c r="I3" s="24"/>
    </row>
    <row r="4" spans="1:12" ht="57.75" customHeight="1" thickTop="1" thickBot="1">
      <c r="A4" s="198" t="s">
        <v>25</v>
      </c>
      <c r="B4" s="199"/>
      <c r="C4" s="199"/>
      <c r="D4" s="199"/>
      <c r="E4" s="199"/>
      <c r="F4" s="200"/>
    </row>
    <row r="5" spans="1:12" ht="38.25" customHeight="1" thickTop="1">
      <c r="A5" s="201" t="s">
        <v>26</v>
      </c>
      <c r="B5" s="202"/>
      <c r="C5" s="202"/>
      <c r="D5" s="202"/>
      <c r="E5" s="202"/>
      <c r="F5" s="203"/>
      <c r="H5"/>
      <c r="I5"/>
      <c r="J5"/>
      <c r="K5"/>
      <c r="L5"/>
    </row>
    <row r="6" spans="1:12" ht="12.6" customHeight="1">
      <c r="A6" s="206" t="s">
        <v>27</v>
      </c>
      <c r="B6" s="207"/>
      <c r="C6" s="207"/>
      <c r="D6" s="207"/>
      <c r="E6" s="207"/>
      <c r="F6" s="208"/>
      <c r="H6"/>
      <c r="I6"/>
      <c r="J6"/>
      <c r="K6"/>
      <c r="L6"/>
    </row>
    <row r="7" spans="1:12" ht="15">
      <c r="A7" s="206"/>
      <c r="B7" s="207"/>
      <c r="C7" s="207"/>
      <c r="D7" s="207"/>
      <c r="E7" s="207"/>
      <c r="F7" s="208"/>
      <c r="H7"/>
      <c r="I7"/>
      <c r="J7"/>
      <c r="K7"/>
      <c r="L7"/>
    </row>
    <row r="8" spans="1:12" ht="15">
      <c r="A8" s="206"/>
      <c r="B8" s="207"/>
      <c r="C8" s="207"/>
      <c r="D8" s="207"/>
      <c r="E8" s="207"/>
      <c r="F8" s="208"/>
      <c r="H8"/>
      <c r="I8"/>
      <c r="J8"/>
      <c r="K8"/>
      <c r="L8"/>
    </row>
    <row r="9" spans="1:12" ht="15">
      <c r="A9" s="206"/>
      <c r="B9" s="207"/>
      <c r="C9" s="207"/>
      <c r="D9" s="207"/>
      <c r="E9" s="207"/>
      <c r="F9" s="208"/>
      <c r="H9"/>
      <c r="I9"/>
      <c r="J9"/>
      <c r="K9"/>
      <c r="L9"/>
    </row>
    <row r="10" spans="1:12">
      <c r="A10" s="206"/>
      <c r="B10" s="207"/>
      <c r="C10" s="207"/>
      <c r="D10" s="207"/>
      <c r="E10" s="207"/>
      <c r="F10" s="208"/>
    </row>
    <row r="11" spans="1:12" ht="32.25" customHeight="1" thickBot="1">
      <c r="A11" s="209"/>
      <c r="B11" s="210"/>
      <c r="C11" s="210"/>
      <c r="D11" s="210"/>
      <c r="E11" s="210"/>
      <c r="F11" s="211"/>
    </row>
    <row r="12" spans="1:12" ht="25.5" customHeight="1" thickTop="1" thickBot="1">
      <c r="A12" s="212" t="s">
        <v>28</v>
      </c>
      <c r="B12" s="213"/>
      <c r="C12" s="213"/>
      <c r="D12" s="213"/>
      <c r="E12" s="213"/>
      <c r="F12" s="214"/>
    </row>
    <row r="13" spans="1:12" ht="25.5" customHeight="1" thickTop="1" thickBot="1">
      <c r="A13" s="215" t="s">
        <v>29</v>
      </c>
      <c r="B13" s="216"/>
      <c r="C13" s="216"/>
      <c r="D13" s="216"/>
      <c r="E13" s="216"/>
      <c r="F13" s="217"/>
    </row>
    <row r="14" spans="1:12" ht="23.25" customHeight="1" thickTop="1">
      <c r="A14" s="212" t="s">
        <v>30</v>
      </c>
      <c r="B14" s="213"/>
      <c r="C14" s="213"/>
      <c r="D14" s="213"/>
      <c r="E14" s="213"/>
      <c r="F14" s="214"/>
    </row>
    <row r="15" spans="1:12">
      <c r="A15" s="206" t="s">
        <v>31</v>
      </c>
      <c r="B15" s="207"/>
      <c r="C15" s="207"/>
      <c r="D15" s="207"/>
      <c r="E15" s="207"/>
      <c r="F15" s="208"/>
    </row>
    <row r="16" spans="1:12">
      <c r="A16" s="206"/>
      <c r="B16" s="207"/>
      <c r="C16" s="207"/>
      <c r="D16" s="207"/>
      <c r="E16" s="207"/>
      <c r="F16" s="208"/>
    </row>
    <row r="17" spans="1:13">
      <c r="A17" s="206"/>
      <c r="B17" s="207"/>
      <c r="C17" s="207"/>
      <c r="D17" s="207"/>
      <c r="E17" s="207"/>
      <c r="F17" s="208"/>
    </row>
    <row r="18" spans="1:13">
      <c r="A18" s="206"/>
      <c r="B18" s="207"/>
      <c r="C18" s="207"/>
      <c r="D18" s="207"/>
      <c r="E18" s="207"/>
      <c r="F18" s="208"/>
    </row>
    <row r="19" spans="1:13" ht="37.5" customHeight="1">
      <c r="A19" s="206"/>
      <c r="B19" s="207"/>
      <c r="C19" s="207"/>
      <c r="D19" s="207"/>
      <c r="E19" s="207"/>
      <c r="F19" s="208"/>
    </row>
    <row r="20" spans="1:13" ht="65.25" customHeight="1" thickBot="1">
      <c r="A20" s="209"/>
      <c r="B20" s="210"/>
      <c r="C20" s="210"/>
      <c r="D20" s="210"/>
      <c r="E20" s="210"/>
      <c r="F20" s="211"/>
      <c r="H20"/>
      <c r="I20"/>
      <c r="J20"/>
      <c r="K20"/>
      <c r="L20"/>
      <c r="M20"/>
    </row>
    <row r="21" spans="1:13" ht="25.5" customHeight="1" thickTop="1">
      <c r="A21" s="212" t="s">
        <v>32</v>
      </c>
      <c r="B21" s="213"/>
      <c r="C21" s="213"/>
      <c r="D21" s="213"/>
      <c r="E21" s="213"/>
      <c r="F21" s="214"/>
      <c r="H21"/>
      <c r="I21"/>
      <c r="J21"/>
      <c r="K21"/>
      <c r="L21"/>
      <c r="M21"/>
    </row>
    <row r="22" spans="1:13">
      <c r="A22" s="206" t="s">
        <v>33</v>
      </c>
      <c r="B22" s="207"/>
      <c r="C22" s="207"/>
      <c r="D22" s="207"/>
      <c r="E22" s="207"/>
      <c r="F22" s="208"/>
    </row>
    <row r="23" spans="1:13" ht="57.75" customHeight="1" thickBot="1">
      <c r="A23" s="209"/>
      <c r="B23" s="210"/>
      <c r="C23" s="210"/>
      <c r="D23" s="210"/>
      <c r="E23" s="210"/>
      <c r="F23" s="211"/>
    </row>
    <row r="24" spans="1:13" ht="27.75" customHeight="1" thickTop="1">
      <c r="A24" s="212" t="s">
        <v>34</v>
      </c>
      <c r="B24" s="213"/>
      <c r="C24" s="213"/>
      <c r="D24" s="213"/>
      <c r="E24" s="213"/>
      <c r="F24" s="214"/>
    </row>
    <row r="25" spans="1:13">
      <c r="A25" s="206" t="s">
        <v>35</v>
      </c>
      <c r="B25" s="207"/>
      <c r="C25" s="207"/>
      <c r="D25" s="207"/>
      <c r="E25" s="207"/>
      <c r="F25" s="208"/>
    </row>
    <row r="26" spans="1:13">
      <c r="A26" s="206"/>
      <c r="B26" s="207"/>
      <c r="C26" s="207"/>
      <c r="D26" s="207"/>
      <c r="E26" s="207"/>
      <c r="F26" s="208"/>
    </row>
    <row r="27" spans="1:13">
      <c r="A27" s="206"/>
      <c r="B27" s="207"/>
      <c r="C27" s="207"/>
      <c r="D27" s="207"/>
      <c r="E27" s="207"/>
      <c r="F27" s="208"/>
    </row>
    <row r="28" spans="1:13" ht="47.25" customHeight="1" thickBot="1">
      <c r="A28" s="209"/>
      <c r="B28" s="210"/>
      <c r="C28" s="210"/>
      <c r="D28" s="210"/>
      <c r="E28" s="210"/>
      <c r="F28" s="211"/>
    </row>
    <row r="29" spans="1:13" ht="20.25" customHeight="1" thickTop="1">
      <c r="A29" s="212" t="s">
        <v>36</v>
      </c>
      <c r="B29" s="213"/>
      <c r="C29" s="213"/>
      <c r="D29" s="213"/>
      <c r="E29" s="213"/>
      <c r="F29" s="214"/>
    </row>
    <row r="30" spans="1:13" ht="59.25" customHeight="1" thickBot="1">
      <c r="A30" s="209" t="s">
        <v>37</v>
      </c>
      <c r="B30" s="210"/>
      <c r="C30" s="210"/>
      <c r="D30" s="210"/>
      <c r="E30" s="210"/>
      <c r="F30" s="211"/>
    </row>
    <row r="31" spans="1:13" ht="21.75" customHeight="1" thickTop="1">
      <c r="A31" s="212" t="s">
        <v>38</v>
      </c>
      <c r="B31" s="213"/>
      <c r="C31" s="213"/>
      <c r="D31" s="213"/>
      <c r="E31" s="213"/>
      <c r="F31" s="214"/>
    </row>
    <row r="32" spans="1:13">
      <c r="A32" s="206" t="s">
        <v>39</v>
      </c>
      <c r="B32" s="207"/>
      <c r="C32" s="207"/>
      <c r="D32" s="207"/>
      <c r="E32" s="207"/>
      <c r="F32" s="208"/>
    </row>
    <row r="33" spans="1:6" ht="22.5" customHeight="1" thickBot="1">
      <c r="A33" s="209"/>
      <c r="B33" s="210"/>
      <c r="C33" s="210"/>
      <c r="D33" s="210"/>
      <c r="E33" s="210"/>
      <c r="F33" s="211"/>
    </row>
    <row r="34" spans="1:6" ht="16.5" customHeight="1" thickTop="1">
      <c r="A34" s="212" t="s">
        <v>40</v>
      </c>
      <c r="B34" s="213"/>
      <c r="C34" s="213"/>
      <c r="D34" s="213"/>
      <c r="E34" s="213"/>
      <c r="F34" s="214"/>
    </row>
    <row r="35" spans="1:6">
      <c r="A35" s="206" t="s">
        <v>41</v>
      </c>
      <c r="B35" s="207"/>
      <c r="C35" s="207"/>
      <c r="D35" s="207"/>
      <c r="E35" s="207"/>
      <c r="F35" s="208"/>
    </row>
    <row r="36" spans="1:6" ht="26.25" customHeight="1" thickBot="1">
      <c r="A36" s="209"/>
      <c r="B36" s="210"/>
      <c r="C36" s="210"/>
      <c r="D36" s="210"/>
      <c r="E36" s="210"/>
      <c r="F36" s="211"/>
    </row>
    <row r="37" spans="1:6" ht="13.5" thickTop="1">
      <c r="A37" s="11"/>
      <c r="B37" s="11"/>
      <c r="C37" s="11"/>
      <c r="D37" s="11"/>
      <c r="E37" s="11"/>
      <c r="F37" s="11"/>
    </row>
    <row r="38" spans="1:6" ht="13.5" thickBot="1"/>
    <row r="39" spans="1:6" ht="15.75" thickTop="1">
      <c r="A39" s="318" t="s">
        <v>42</v>
      </c>
      <c r="B39" s="319"/>
      <c r="C39" s="319"/>
      <c r="D39" s="320"/>
      <c r="E39"/>
      <c r="F39"/>
    </row>
    <row r="40" spans="1:6" ht="12.75" customHeight="1">
      <c r="A40" s="34"/>
      <c r="B40" s="189" t="s">
        <v>43</v>
      </c>
      <c r="C40" s="189"/>
      <c r="D40" s="190"/>
      <c r="E40"/>
      <c r="F40"/>
    </row>
    <row r="41" spans="1:6" ht="12.75" customHeight="1">
      <c r="A41" s="35"/>
      <c r="B41" s="191" t="s">
        <v>44</v>
      </c>
      <c r="C41" s="191"/>
      <c r="D41" s="192"/>
      <c r="E41"/>
      <c r="F41"/>
    </row>
    <row r="42" spans="1:6" ht="23.25" customHeight="1">
      <c r="A42" s="36"/>
      <c r="B42" s="189" t="s">
        <v>45</v>
      </c>
      <c r="C42" s="189"/>
      <c r="D42" s="190"/>
      <c r="E42"/>
      <c r="F42"/>
    </row>
    <row r="43" spans="1:6" customFormat="1" ht="23.25" customHeight="1" thickBot="1">
      <c r="A43" s="37"/>
      <c r="B43" s="204" t="s">
        <v>46</v>
      </c>
      <c r="C43" s="204"/>
      <c r="D43" s="205"/>
    </row>
    <row r="44" spans="1:6" customFormat="1" ht="15.75" thickTop="1"/>
    <row r="45" spans="1:6" customFormat="1" ht="15"/>
    <row r="46" spans="1:6" customFormat="1" ht="15"/>
    <row r="47" spans="1:6" customFormat="1" ht="15"/>
    <row r="48" spans="1:6" customFormat="1" ht="15"/>
    <row r="49" customFormat="1" ht="15"/>
    <row r="50" customFormat="1" ht="15"/>
    <row r="51" customFormat="1" ht="15"/>
    <row r="52" customFormat="1" ht="15"/>
    <row r="53" customFormat="1" ht="15"/>
    <row r="54" customFormat="1" ht="15"/>
    <row r="55" customFormat="1" ht="15"/>
    <row r="56" customFormat="1" ht="15"/>
    <row r="57" customFormat="1" ht="15"/>
    <row r="58" customFormat="1" ht="15"/>
    <row r="59" customFormat="1" ht="15"/>
    <row r="60" customFormat="1" ht="15"/>
    <row r="61" customFormat="1" ht="15"/>
    <row r="62" customFormat="1" ht="15"/>
    <row r="63" customFormat="1" ht="15"/>
    <row r="64" customFormat="1" ht="15"/>
    <row r="65" spans="3:4">
      <c r="C65" s="32"/>
      <c r="D65" s="32"/>
    </row>
    <row r="66" spans="3:4">
      <c r="C66" s="33"/>
      <c r="D66" s="33"/>
    </row>
  </sheetData>
  <sheetProtection algorithmName="SHA-512" hashValue="jqyabNizT3Y7FsJiXFml2GNhKgocEQD1CFXSC2mGxuTwsxk4ozb/moaUAv/nr9YmLzthaYER0/s0QpSTkAroOQ==" saltValue="X72JdpDUzNptwoz1T0XMsQ==" spinCount="100000" sheet="1" objects="1" scenarios="1"/>
  <mergeCells count="25">
    <mergeCell ref="B43:D43"/>
    <mergeCell ref="A6:F11"/>
    <mergeCell ref="A35:F36"/>
    <mergeCell ref="A14:F14"/>
    <mergeCell ref="A15:F20"/>
    <mergeCell ref="A21:F21"/>
    <mergeCell ref="A22:F23"/>
    <mergeCell ref="A24:F24"/>
    <mergeCell ref="A25:F28"/>
    <mergeCell ref="A29:F29"/>
    <mergeCell ref="A30:F30"/>
    <mergeCell ref="A31:F31"/>
    <mergeCell ref="A32:F33"/>
    <mergeCell ref="A34:F34"/>
    <mergeCell ref="A12:F12"/>
    <mergeCell ref="A13:F13"/>
    <mergeCell ref="H2:L2"/>
    <mergeCell ref="A39:D39"/>
    <mergeCell ref="B40:D40"/>
    <mergeCell ref="B41:D41"/>
    <mergeCell ref="B42:D42"/>
    <mergeCell ref="A2:F2"/>
    <mergeCell ref="A3:F3"/>
    <mergeCell ref="A4:F4"/>
    <mergeCell ref="A5:F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842F5-84CC-42F8-8A67-66200FBCD843}">
  <sheetPr>
    <tabColor theme="8"/>
  </sheetPr>
  <dimension ref="B14:S14"/>
  <sheetViews>
    <sheetView workbookViewId="0">
      <selection activeCell="A2" sqref="A2"/>
    </sheetView>
  </sheetViews>
  <sheetFormatPr defaultRowHeight="15"/>
  <sheetData>
    <row r="14" spans="2:19" ht="28.5">
      <c r="B14" s="71" t="s">
        <v>47</v>
      </c>
      <c r="C14" s="72"/>
      <c r="D14" s="72"/>
      <c r="E14" s="72"/>
      <c r="F14" s="72"/>
      <c r="G14" s="72"/>
      <c r="H14" s="72"/>
      <c r="I14" s="72"/>
      <c r="J14" s="72"/>
      <c r="K14" s="72"/>
      <c r="L14" s="72"/>
      <c r="M14" s="72"/>
      <c r="N14" s="72"/>
      <c r="O14" s="72"/>
      <c r="P14" s="72"/>
      <c r="Q14" s="72"/>
      <c r="R14" s="72"/>
      <c r="S14" s="72"/>
    </row>
  </sheetData>
  <sheetProtection algorithmName="SHA-512" hashValue="+Ay1l8fXt8tvK2akiT4H39RIDlpuYKaBKkZyE92YdqP0SO9ZYF8v5KUI8TJIUjlti/zBHd8n32TdkGDYZuOjNQ==" saltValue="m0+BOwnEugvXTtNEj8L+p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5A902-1FFC-4590-B9B4-6D81D4507709}">
  <sheetPr>
    <tabColor theme="8"/>
  </sheetPr>
  <dimension ref="A1:I39"/>
  <sheetViews>
    <sheetView topLeftCell="A10" zoomScale="90" zoomScaleNormal="90" workbookViewId="0">
      <selection activeCell="B36" sqref="B11:B36"/>
    </sheetView>
  </sheetViews>
  <sheetFormatPr defaultRowHeight="15"/>
  <cols>
    <col min="1" max="1" width="47" customWidth="1"/>
    <col min="2" max="2" width="62.28515625" customWidth="1"/>
    <col min="3" max="3" width="37" customWidth="1"/>
    <col min="4" max="4" width="36.140625" customWidth="1"/>
    <col min="5" max="5" width="59.85546875" customWidth="1"/>
    <col min="8" max="8" width="46.7109375" customWidth="1"/>
    <col min="9" max="9" width="26" customWidth="1"/>
  </cols>
  <sheetData>
    <row r="1" spans="1:9" ht="15.75" thickBot="1"/>
    <row r="2" spans="1:9" ht="24.75" thickTop="1" thickBot="1">
      <c r="A2" s="139" t="s">
        <v>48</v>
      </c>
      <c r="B2" s="140"/>
    </row>
    <row r="3" spans="1:9" ht="25.5" customHeight="1" thickTop="1" thickBot="1">
      <c r="A3" s="218" t="s">
        <v>49</v>
      </c>
      <c r="B3" s="218"/>
    </row>
    <row r="4" spans="1:9" ht="34.5" customHeight="1" thickTop="1">
      <c r="A4" s="219" t="s">
        <v>50</v>
      </c>
      <c r="B4" s="220"/>
    </row>
    <row r="5" spans="1:9" ht="34.5" customHeight="1">
      <c r="A5" s="141" t="s">
        <v>51</v>
      </c>
      <c r="B5" s="142" t="str">
        <f>+'Public Disclosure Data'!$B$12</f>
        <v>Needs Data</v>
      </c>
      <c r="H5" s="143"/>
      <c r="I5" s="143"/>
    </row>
    <row r="6" spans="1:9" ht="45.75" customHeight="1" thickBot="1">
      <c r="A6" s="221" t="s">
        <v>52</v>
      </c>
      <c r="B6" s="222"/>
      <c r="H6" s="143"/>
      <c r="I6" s="143"/>
    </row>
    <row r="7" spans="1:9" ht="34.5" customHeight="1" thickTop="1" thickBot="1">
      <c r="H7" s="143"/>
      <c r="I7" s="143"/>
    </row>
    <row r="8" spans="1:9" ht="16.5" thickTop="1" thickBot="1">
      <c r="A8" s="144" t="s">
        <v>53</v>
      </c>
      <c r="B8" s="145" t="s">
        <v>54</v>
      </c>
    </row>
    <row r="9" spans="1:9" ht="15.75" thickTop="1"/>
    <row r="10" spans="1:9" ht="15.75" thickBot="1"/>
    <row r="11" spans="1:9" ht="15.75" thickTop="1">
      <c r="A11" s="223" t="s">
        <v>55</v>
      </c>
      <c r="B11" s="146" t="s">
        <v>56</v>
      </c>
      <c r="D11" s="223" t="s">
        <v>57</v>
      </c>
      <c r="E11" s="146" t="s">
        <v>58</v>
      </c>
    </row>
    <row r="12" spans="1:9">
      <c r="A12" s="224"/>
      <c r="B12" s="147" t="s">
        <v>56</v>
      </c>
      <c r="D12" s="224"/>
      <c r="E12" s="147" t="s">
        <v>58</v>
      </c>
    </row>
    <row r="13" spans="1:9">
      <c r="A13" s="224"/>
      <c r="B13" s="147" t="s">
        <v>56</v>
      </c>
      <c r="D13" s="224"/>
      <c r="E13" s="147" t="s">
        <v>58</v>
      </c>
    </row>
    <row r="14" spans="1:9">
      <c r="A14" s="224"/>
      <c r="B14" s="147" t="s">
        <v>56</v>
      </c>
      <c r="D14" s="224"/>
      <c r="E14" s="147" t="s">
        <v>58</v>
      </c>
    </row>
    <row r="15" spans="1:9">
      <c r="A15" s="224"/>
      <c r="B15" s="147" t="s">
        <v>56</v>
      </c>
      <c r="D15" s="224"/>
      <c r="E15" s="147" t="s">
        <v>58</v>
      </c>
    </row>
    <row r="16" spans="1:9">
      <c r="A16" s="224"/>
      <c r="B16" s="147" t="s">
        <v>56</v>
      </c>
      <c r="D16" s="224"/>
      <c r="E16" s="147" t="s">
        <v>58</v>
      </c>
    </row>
    <row r="17" spans="1:5">
      <c r="A17" s="224"/>
      <c r="B17" s="147" t="s">
        <v>56</v>
      </c>
      <c r="D17" s="224"/>
      <c r="E17" s="147" t="s">
        <v>58</v>
      </c>
    </row>
    <row r="18" spans="1:5">
      <c r="A18" s="224"/>
      <c r="B18" s="147" t="s">
        <v>56</v>
      </c>
      <c r="D18" s="224"/>
      <c r="E18" s="147" t="s">
        <v>58</v>
      </c>
    </row>
    <row r="19" spans="1:5">
      <c r="A19" s="224"/>
      <c r="B19" s="147" t="s">
        <v>56</v>
      </c>
      <c r="D19" s="224"/>
      <c r="E19" s="147" t="s">
        <v>58</v>
      </c>
    </row>
    <row r="20" spans="1:5">
      <c r="A20" s="224"/>
      <c r="B20" s="147" t="s">
        <v>56</v>
      </c>
      <c r="D20" s="224"/>
      <c r="E20" s="147" t="s">
        <v>58</v>
      </c>
    </row>
    <row r="21" spans="1:5">
      <c r="A21" s="224"/>
      <c r="B21" s="147" t="s">
        <v>56</v>
      </c>
      <c r="D21" s="224"/>
      <c r="E21" s="147" t="s">
        <v>58</v>
      </c>
    </row>
    <row r="22" spans="1:5">
      <c r="A22" s="224"/>
      <c r="B22" s="147" t="s">
        <v>56</v>
      </c>
      <c r="D22" s="224"/>
      <c r="E22" s="147" t="s">
        <v>58</v>
      </c>
    </row>
    <row r="23" spans="1:5">
      <c r="A23" s="224"/>
      <c r="B23" s="147" t="s">
        <v>56</v>
      </c>
      <c r="D23" s="224"/>
      <c r="E23" s="147" t="s">
        <v>58</v>
      </c>
    </row>
    <row r="24" spans="1:5">
      <c r="A24" s="224"/>
      <c r="B24" s="147" t="s">
        <v>56</v>
      </c>
      <c r="D24" s="224"/>
      <c r="E24" s="147" t="s">
        <v>58</v>
      </c>
    </row>
    <row r="25" spans="1:5">
      <c r="A25" s="224"/>
      <c r="B25" s="147" t="s">
        <v>56</v>
      </c>
      <c r="D25" s="224"/>
      <c r="E25" s="147" t="s">
        <v>58</v>
      </c>
    </row>
    <row r="26" spans="1:5">
      <c r="A26" s="224"/>
      <c r="B26" s="147" t="s">
        <v>56</v>
      </c>
      <c r="D26" s="224"/>
      <c r="E26" s="147" t="s">
        <v>58</v>
      </c>
    </row>
    <row r="27" spans="1:5">
      <c r="A27" s="224"/>
      <c r="B27" s="147" t="s">
        <v>56</v>
      </c>
      <c r="D27" s="224"/>
      <c r="E27" s="147" t="s">
        <v>58</v>
      </c>
    </row>
    <row r="28" spans="1:5">
      <c r="A28" s="224"/>
      <c r="B28" s="147" t="s">
        <v>56</v>
      </c>
      <c r="D28" s="224"/>
      <c r="E28" s="147" t="s">
        <v>58</v>
      </c>
    </row>
    <row r="29" spans="1:5">
      <c r="A29" s="224"/>
      <c r="B29" s="147" t="s">
        <v>56</v>
      </c>
      <c r="D29" s="224"/>
      <c r="E29" s="147" t="s">
        <v>58</v>
      </c>
    </row>
    <row r="30" spans="1:5">
      <c r="A30" s="224"/>
      <c r="B30" s="147" t="s">
        <v>56</v>
      </c>
      <c r="D30" s="224"/>
      <c r="E30" s="147" t="s">
        <v>58</v>
      </c>
    </row>
    <row r="31" spans="1:5">
      <c r="A31" s="224"/>
      <c r="B31" s="147" t="s">
        <v>56</v>
      </c>
      <c r="D31" s="224"/>
      <c r="E31" s="147" t="s">
        <v>58</v>
      </c>
    </row>
    <row r="32" spans="1:5">
      <c r="A32" s="224"/>
      <c r="B32" s="147" t="s">
        <v>56</v>
      </c>
      <c r="D32" s="224"/>
      <c r="E32" s="147" t="s">
        <v>58</v>
      </c>
    </row>
    <row r="33" spans="1:5">
      <c r="A33" s="224"/>
      <c r="B33" s="147" t="s">
        <v>56</v>
      </c>
      <c r="D33" s="224"/>
      <c r="E33" s="147" t="s">
        <v>58</v>
      </c>
    </row>
    <row r="34" spans="1:5">
      <c r="A34" s="224"/>
      <c r="B34" s="147" t="s">
        <v>56</v>
      </c>
      <c r="D34" s="224"/>
      <c r="E34" s="147" t="s">
        <v>58</v>
      </c>
    </row>
    <row r="35" spans="1:5">
      <c r="A35" s="224"/>
      <c r="B35" s="147" t="s">
        <v>56</v>
      </c>
      <c r="D35" s="224"/>
      <c r="E35" s="147" t="s">
        <v>58</v>
      </c>
    </row>
    <row r="36" spans="1:5" ht="15.75" thickBot="1">
      <c r="A36" s="225"/>
      <c r="B36" s="148" t="s">
        <v>56</v>
      </c>
      <c r="D36" s="225"/>
      <c r="E36" s="148" t="s">
        <v>58</v>
      </c>
    </row>
    <row r="37" spans="1:5" ht="15.75" thickTop="1"/>
    <row r="39" spans="1:5" ht="19.5" customHeight="1"/>
  </sheetData>
  <sheetProtection algorithmName="SHA-512" hashValue="VHqdZgzSoYLxI9R+7oabOVVeZPCWnurXaumBKpa25zZIy0dUvT8gjWP/zrbT1YaVK2+TGBU0VM8v8ySTLMJc7w==" saltValue="fvC+cXDMbcVnOuoQjO936Q==" spinCount="100000" sheet="1" objects="1" scenarios="1"/>
  <mergeCells count="5">
    <mergeCell ref="A3:B3"/>
    <mergeCell ref="A4:B4"/>
    <mergeCell ref="A6:B6"/>
    <mergeCell ref="A11:A36"/>
    <mergeCell ref="D11:D3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C3F29-94A7-4E48-8D23-1ADA018E3E00}">
  <sheetPr>
    <tabColor theme="8"/>
  </sheetPr>
  <dimension ref="A1:AK71"/>
  <sheetViews>
    <sheetView zoomScaleNormal="100" workbookViewId="0">
      <selection activeCell="J6" sqref="J6"/>
    </sheetView>
  </sheetViews>
  <sheetFormatPr defaultColWidth="8.85546875" defaultRowHeight="12.75"/>
  <cols>
    <col min="1" max="1" width="48.140625" style="1" customWidth="1"/>
    <col min="2" max="10" width="22.85546875" style="3" bestFit="1" customWidth="1"/>
    <col min="11" max="27" width="22.85546875" style="3" hidden="1" customWidth="1"/>
    <col min="28" max="28" width="44.5703125" style="3" customWidth="1"/>
    <col min="29" max="29" width="59.140625" style="1" customWidth="1"/>
    <col min="30" max="32" width="8.85546875" style="3"/>
    <col min="33" max="33" width="44.85546875" style="3" customWidth="1"/>
    <col min="34" max="36" width="8.85546875" style="3"/>
    <col min="37" max="37" width="13" style="3" customWidth="1"/>
    <col min="38" max="16384" width="8.85546875" style="3"/>
  </cols>
  <sheetData>
    <row r="1" spans="1:33" ht="105" customHeight="1" thickTop="1" thickBot="1">
      <c r="A1" s="149" t="str">
        <f>+IF('Company Information'!$B$8&lt;&gt;"","Company:  "&amp;'Company Information'!$B$8, "Company: "&amp;"No Entry")</f>
        <v>Company:  Gas Processing Example Company</v>
      </c>
      <c r="B1" s="244" t="s">
        <v>59</v>
      </c>
      <c r="C1" s="245"/>
      <c r="D1" s="245"/>
      <c r="E1" s="246"/>
      <c r="F1" s="76"/>
      <c r="G1" s="76"/>
      <c r="H1" s="77"/>
      <c r="I1" s="77"/>
      <c r="J1" s="78"/>
      <c r="K1" s="25"/>
      <c r="L1" s="25"/>
      <c r="M1" s="25"/>
      <c r="N1" s="25"/>
      <c r="O1" s="25"/>
      <c r="P1" s="25"/>
      <c r="Q1" s="25"/>
      <c r="R1" s="25"/>
      <c r="S1" s="25"/>
      <c r="T1" s="25"/>
      <c r="U1" s="25"/>
      <c r="V1" s="25"/>
      <c r="W1" s="25"/>
      <c r="X1" s="25"/>
      <c r="Y1" s="25"/>
      <c r="Z1" s="25"/>
      <c r="AA1" s="25"/>
      <c r="AB1" s="116" t="s">
        <v>60</v>
      </c>
      <c r="AC1" s="26"/>
    </row>
    <row r="2" spans="1:33" ht="21.75" thickTop="1" thickBot="1">
      <c r="A2" s="258" t="s">
        <v>61</v>
      </c>
      <c r="B2" s="259"/>
      <c r="C2" s="259"/>
      <c r="D2" s="259"/>
      <c r="E2" s="259"/>
      <c r="F2" s="259"/>
      <c r="G2" s="259"/>
      <c r="H2" s="259"/>
      <c r="I2" s="260"/>
      <c r="J2" s="97"/>
      <c r="K2" s="90"/>
      <c r="L2" s="90"/>
      <c r="M2" s="90"/>
      <c r="N2" s="90"/>
      <c r="O2" s="90"/>
      <c r="P2" s="90"/>
      <c r="Q2" s="90"/>
      <c r="R2" s="90"/>
      <c r="S2" s="90"/>
      <c r="T2" s="90"/>
      <c r="U2" s="90"/>
      <c r="V2" s="90"/>
      <c r="W2" s="90"/>
      <c r="X2" s="90"/>
      <c r="Y2" s="90"/>
      <c r="Z2" s="90"/>
      <c r="AA2" s="90"/>
      <c r="AB2" s="90"/>
      <c r="AC2" s="91"/>
    </row>
    <row r="3" spans="1:33" s="12" customFormat="1" ht="19.5" thickTop="1" thickBot="1">
      <c r="A3" s="82" t="s">
        <v>62</v>
      </c>
      <c r="B3" s="17"/>
      <c r="C3" s="17"/>
      <c r="D3" s="17"/>
      <c r="E3" s="17"/>
      <c r="F3" s="17"/>
      <c r="G3" s="17"/>
      <c r="H3" s="17"/>
      <c r="I3" s="17"/>
      <c r="J3" s="17"/>
      <c r="K3" s="17"/>
      <c r="L3" s="17"/>
      <c r="M3" s="17"/>
      <c r="N3" s="17"/>
      <c r="O3" s="17"/>
      <c r="P3" s="17"/>
      <c r="Q3" s="17"/>
      <c r="R3" s="17"/>
      <c r="S3" s="17"/>
      <c r="T3" s="17"/>
      <c r="U3" s="17"/>
      <c r="V3" s="17"/>
      <c r="W3" s="17"/>
      <c r="X3" s="17"/>
      <c r="Y3" s="17"/>
      <c r="Z3" s="17"/>
      <c r="AA3" s="17"/>
      <c r="AB3" s="14"/>
      <c r="AC3" s="92"/>
    </row>
    <row r="4" spans="1:33" s="4" customFormat="1" ht="51.75" thickTop="1">
      <c r="A4" s="84" t="s">
        <v>63</v>
      </c>
      <c r="B4" s="228" t="s">
        <v>64</v>
      </c>
      <c r="C4" s="229"/>
      <c r="D4" s="229"/>
      <c r="E4" s="229"/>
      <c r="F4" s="229"/>
      <c r="G4" s="229"/>
      <c r="H4" s="229"/>
      <c r="I4" s="230"/>
      <c r="J4" s="27"/>
      <c r="K4" s="27"/>
      <c r="L4" s="27"/>
      <c r="M4" s="27"/>
      <c r="N4" s="27"/>
      <c r="O4" s="27"/>
      <c r="P4" s="27"/>
      <c r="Q4" s="27"/>
      <c r="R4" s="27"/>
      <c r="S4" s="27"/>
      <c r="T4" s="27"/>
      <c r="U4" s="27"/>
      <c r="V4" s="27"/>
      <c r="W4" s="27"/>
      <c r="X4" s="27"/>
      <c r="Y4" s="27"/>
      <c r="Z4" s="27"/>
      <c r="AA4" s="27"/>
      <c r="AB4" s="18" t="s">
        <v>65</v>
      </c>
      <c r="AC4" s="93" t="s">
        <v>66</v>
      </c>
      <c r="AG4" s="151" t="s">
        <v>67</v>
      </c>
    </row>
    <row r="5" spans="1:33" s="4" customFormat="1">
      <c r="A5" s="84"/>
      <c r="B5" s="150" t="str">
        <f t="array" ref="B5:AA5">TRANSPOSE('Company Information'!B11:B36)</f>
        <v>"GHGRP Facility Name"</v>
      </c>
      <c r="C5" s="150" t="str">
        <v>"GHGRP Facility Name"</v>
      </c>
      <c r="D5" s="150" t="str">
        <v>"GHGRP Facility Name"</v>
      </c>
      <c r="E5" s="150" t="str">
        <v>"GHGRP Facility Name"</v>
      </c>
      <c r="F5" s="150" t="str">
        <v>"GHGRP Facility Name"</v>
      </c>
      <c r="G5" s="150" t="str">
        <v>"GHGRP Facility Name"</v>
      </c>
      <c r="H5" s="150" t="str">
        <v>"GHGRP Facility Name"</v>
      </c>
      <c r="I5" s="150" t="str">
        <v>"GHGRP Facility Name"</v>
      </c>
      <c r="J5" s="150" t="str">
        <v>"GHGRP Facility Name"</v>
      </c>
      <c r="K5" s="150" t="str">
        <v>"GHGRP Facility Name"</v>
      </c>
      <c r="L5" s="150" t="str">
        <v>"GHGRP Facility Name"</v>
      </c>
      <c r="M5" s="150" t="str">
        <v>"GHGRP Facility Name"</v>
      </c>
      <c r="N5" s="150" t="str">
        <v>"GHGRP Facility Name"</v>
      </c>
      <c r="O5" s="150" t="str">
        <v>"GHGRP Facility Name"</v>
      </c>
      <c r="P5" s="150" t="str">
        <v>"GHGRP Facility Name"</v>
      </c>
      <c r="Q5" s="150" t="str">
        <v>"GHGRP Facility Name"</v>
      </c>
      <c r="R5" s="150" t="str">
        <v>"GHGRP Facility Name"</v>
      </c>
      <c r="S5" s="150" t="str">
        <v>"GHGRP Facility Name"</v>
      </c>
      <c r="T5" s="150" t="str">
        <v>"GHGRP Facility Name"</v>
      </c>
      <c r="U5" s="150" t="str">
        <v>"GHGRP Facility Name"</v>
      </c>
      <c r="V5" s="150" t="str">
        <v>"GHGRP Facility Name"</v>
      </c>
      <c r="W5" s="150" t="str">
        <v>"GHGRP Facility Name"</v>
      </c>
      <c r="X5" s="150" t="str">
        <v>"GHGRP Facility Name"</v>
      </c>
      <c r="Y5" s="150" t="str">
        <v>"GHGRP Facility Name"</v>
      </c>
      <c r="Z5" s="150" t="str">
        <v>"GHGRP Facility Name"</v>
      </c>
      <c r="AA5" s="150" t="str">
        <v>"GHGRP Facility Name"</v>
      </c>
      <c r="AB5" s="18"/>
      <c r="AC5" s="93"/>
      <c r="AG5" s="152"/>
    </row>
    <row r="6" spans="1:33" ht="127.5">
      <c r="A6" s="85" t="s">
        <v>68</v>
      </c>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9" t="s">
        <v>69</v>
      </c>
      <c r="AC6" s="86" t="s">
        <v>70</v>
      </c>
      <c r="AG6" s="152">
        <f>SUM(B6:AA6)</f>
        <v>0</v>
      </c>
    </row>
    <row r="7" spans="1:33" ht="121.5" customHeight="1">
      <c r="A7" s="85" t="s">
        <v>71</v>
      </c>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6" t="s">
        <v>72</v>
      </c>
      <c r="AC7" s="86" t="s">
        <v>73</v>
      </c>
      <c r="AG7" s="152">
        <f t="shared" ref="AG7:AG14" si="0">SUM(B7:AA7)</f>
        <v>0</v>
      </c>
    </row>
    <row r="8" spans="1:33" ht="216.75">
      <c r="A8" s="85" t="s">
        <v>74</v>
      </c>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9" t="s">
        <v>75</v>
      </c>
      <c r="AC8" s="86" t="s">
        <v>76</v>
      </c>
      <c r="AG8" s="152">
        <f t="shared" si="0"/>
        <v>0</v>
      </c>
    </row>
    <row r="9" spans="1:33" ht="248.25" customHeight="1">
      <c r="A9" s="85" t="s">
        <v>77</v>
      </c>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9" t="s">
        <v>78</v>
      </c>
      <c r="AC9" s="86" t="s">
        <v>79</v>
      </c>
      <c r="AG9" s="152">
        <f t="shared" si="0"/>
        <v>0</v>
      </c>
    </row>
    <row r="10" spans="1:33" ht="73.5" customHeight="1">
      <c r="A10" s="85" t="s">
        <v>80</v>
      </c>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6" t="s">
        <v>81</v>
      </c>
      <c r="AC10" s="86" t="s">
        <v>82</v>
      </c>
      <c r="AG10" s="152">
        <f t="shared" si="0"/>
        <v>0</v>
      </c>
    </row>
    <row r="11" spans="1:33" ht="36" customHeight="1">
      <c r="A11" s="85" t="s">
        <v>83</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6" t="s">
        <v>84</v>
      </c>
      <c r="AC11" s="86" t="s">
        <v>85</v>
      </c>
      <c r="AG11" s="152">
        <f t="shared" si="0"/>
        <v>0</v>
      </c>
    </row>
    <row r="12" spans="1:33" ht="110.1" customHeight="1">
      <c r="A12" s="85" t="s">
        <v>86</v>
      </c>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6" t="s">
        <v>87</v>
      </c>
      <c r="AC12" s="86" t="s">
        <v>88</v>
      </c>
      <c r="AG12" s="152">
        <f t="shared" si="0"/>
        <v>0</v>
      </c>
    </row>
    <row r="13" spans="1:33" ht="51.75" customHeight="1" thickBot="1">
      <c r="A13" s="94" t="s">
        <v>89</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95" t="s">
        <v>90</v>
      </c>
      <c r="AC13" s="96" t="s">
        <v>91</v>
      </c>
      <c r="AG13" s="152">
        <f t="shared" si="0"/>
        <v>0</v>
      </c>
    </row>
    <row r="14" spans="1:33" ht="21" customHeight="1" thickTop="1" thickBot="1">
      <c r="A14" s="13" t="s">
        <v>92</v>
      </c>
      <c r="B14" s="107">
        <f t="shared" ref="B14:AA14" si="1">SUM(B6:B13)</f>
        <v>0</v>
      </c>
      <c r="C14" s="107">
        <f t="shared" si="1"/>
        <v>0</v>
      </c>
      <c r="D14" s="107">
        <f t="shared" si="1"/>
        <v>0</v>
      </c>
      <c r="E14" s="107">
        <f t="shared" si="1"/>
        <v>0</v>
      </c>
      <c r="F14" s="107">
        <f t="shared" si="1"/>
        <v>0</v>
      </c>
      <c r="G14" s="107">
        <f t="shared" si="1"/>
        <v>0</v>
      </c>
      <c r="H14" s="107">
        <f t="shared" si="1"/>
        <v>0</v>
      </c>
      <c r="I14" s="107">
        <f t="shared" si="1"/>
        <v>0</v>
      </c>
      <c r="J14" s="107">
        <f t="shared" si="1"/>
        <v>0</v>
      </c>
      <c r="K14" s="107">
        <f t="shared" si="1"/>
        <v>0</v>
      </c>
      <c r="L14" s="107">
        <f t="shared" si="1"/>
        <v>0</v>
      </c>
      <c r="M14" s="107">
        <f t="shared" si="1"/>
        <v>0</v>
      </c>
      <c r="N14" s="107">
        <f t="shared" si="1"/>
        <v>0</v>
      </c>
      <c r="O14" s="107">
        <f t="shared" si="1"/>
        <v>0</v>
      </c>
      <c r="P14" s="107">
        <f t="shared" si="1"/>
        <v>0</v>
      </c>
      <c r="Q14" s="107">
        <f t="shared" si="1"/>
        <v>0</v>
      </c>
      <c r="R14" s="107">
        <f t="shared" si="1"/>
        <v>0</v>
      </c>
      <c r="S14" s="107">
        <f t="shared" si="1"/>
        <v>0</v>
      </c>
      <c r="T14" s="107">
        <f t="shared" si="1"/>
        <v>0</v>
      </c>
      <c r="U14" s="107">
        <f t="shared" si="1"/>
        <v>0</v>
      </c>
      <c r="V14" s="107">
        <f t="shared" si="1"/>
        <v>0</v>
      </c>
      <c r="W14" s="107">
        <f t="shared" si="1"/>
        <v>0</v>
      </c>
      <c r="X14" s="107">
        <f t="shared" si="1"/>
        <v>0</v>
      </c>
      <c r="Y14" s="107">
        <f t="shared" si="1"/>
        <v>0</v>
      </c>
      <c r="Z14" s="107">
        <f t="shared" si="1"/>
        <v>0</v>
      </c>
      <c r="AA14" s="107">
        <f t="shared" si="1"/>
        <v>0</v>
      </c>
      <c r="AG14" s="153">
        <f t="shared" si="0"/>
        <v>0</v>
      </c>
    </row>
    <row r="15" spans="1:33" ht="21" customHeight="1" thickTop="1" thickBot="1">
      <c r="A15" s="2"/>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G15"/>
    </row>
    <row r="16" spans="1:33" ht="21.75" thickTop="1" thickBot="1">
      <c r="A16" s="261" t="s">
        <v>93</v>
      </c>
      <c r="B16" s="262"/>
      <c r="C16" s="262"/>
      <c r="D16" s="262"/>
      <c r="E16" s="262"/>
      <c r="F16" s="262"/>
      <c r="G16" s="262"/>
      <c r="H16" s="262"/>
      <c r="I16" s="263"/>
      <c r="J16" s="80"/>
      <c r="K16" s="80"/>
      <c r="L16" s="80"/>
      <c r="M16" s="80"/>
      <c r="N16" s="80"/>
      <c r="O16" s="80"/>
      <c r="P16" s="80"/>
      <c r="Q16" s="80"/>
      <c r="R16" s="80"/>
      <c r="S16" s="80"/>
      <c r="T16" s="80"/>
      <c r="U16" s="80"/>
      <c r="V16" s="80"/>
      <c r="W16" s="80"/>
      <c r="X16" s="80"/>
      <c r="Y16" s="80"/>
      <c r="Z16" s="80"/>
      <c r="AA16" s="80"/>
      <c r="AB16" s="81"/>
      <c r="AC16" s="5"/>
    </row>
    <row r="17" spans="1:33" ht="19.5" thickTop="1" thickBot="1">
      <c r="A17" s="82" t="s">
        <v>94</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83"/>
      <c r="AC17" s="3"/>
    </row>
    <row r="18" spans="1:33" s="4" customFormat="1" ht="39" thickTop="1">
      <c r="A18" s="84" t="s">
        <v>63</v>
      </c>
      <c r="B18" s="228" t="s">
        <v>95</v>
      </c>
      <c r="C18" s="229"/>
      <c r="D18" s="229"/>
      <c r="E18" s="229"/>
      <c r="F18" s="229"/>
      <c r="G18" s="229"/>
      <c r="H18" s="229"/>
      <c r="I18" s="230"/>
      <c r="J18" s="27"/>
      <c r="K18" s="27"/>
      <c r="L18" s="27"/>
      <c r="M18" s="27"/>
      <c r="N18" s="27"/>
      <c r="O18" s="27"/>
      <c r="P18" s="27"/>
      <c r="Q18" s="27"/>
      <c r="R18" s="27"/>
      <c r="S18" s="27"/>
      <c r="T18" s="27"/>
      <c r="U18" s="27"/>
      <c r="V18" s="27"/>
      <c r="W18" s="27"/>
      <c r="X18" s="27"/>
      <c r="Y18" s="27"/>
      <c r="Z18" s="27"/>
      <c r="AA18" s="27"/>
      <c r="AB18" s="68" t="s">
        <v>96</v>
      </c>
      <c r="AG18" s="151" t="s">
        <v>97</v>
      </c>
    </row>
    <row r="19" spans="1:33" s="4" customFormat="1">
      <c r="A19" s="84"/>
      <c r="B19" s="150" t="str">
        <f>+B$5</f>
        <v>"GHGRP Facility Name"</v>
      </c>
      <c r="C19" s="150" t="str">
        <f t="shared" ref="C19:AA19" si="2">+C$5</f>
        <v>"GHGRP Facility Name"</v>
      </c>
      <c r="D19" s="150" t="str">
        <f t="shared" si="2"/>
        <v>"GHGRP Facility Name"</v>
      </c>
      <c r="E19" s="150" t="str">
        <f t="shared" si="2"/>
        <v>"GHGRP Facility Name"</v>
      </c>
      <c r="F19" s="150" t="str">
        <f t="shared" si="2"/>
        <v>"GHGRP Facility Name"</v>
      </c>
      <c r="G19" s="150" t="str">
        <f t="shared" si="2"/>
        <v>"GHGRP Facility Name"</v>
      </c>
      <c r="H19" s="150" t="str">
        <f t="shared" si="2"/>
        <v>"GHGRP Facility Name"</v>
      </c>
      <c r="I19" s="150" t="str">
        <f t="shared" si="2"/>
        <v>"GHGRP Facility Name"</v>
      </c>
      <c r="J19" s="150" t="str">
        <f t="shared" si="2"/>
        <v>"GHGRP Facility Name"</v>
      </c>
      <c r="K19" s="150" t="str">
        <f t="shared" si="2"/>
        <v>"GHGRP Facility Name"</v>
      </c>
      <c r="L19" s="150" t="str">
        <f t="shared" si="2"/>
        <v>"GHGRP Facility Name"</v>
      </c>
      <c r="M19" s="150" t="str">
        <f t="shared" si="2"/>
        <v>"GHGRP Facility Name"</v>
      </c>
      <c r="N19" s="150" t="str">
        <f t="shared" si="2"/>
        <v>"GHGRP Facility Name"</v>
      </c>
      <c r="O19" s="150" t="str">
        <f t="shared" si="2"/>
        <v>"GHGRP Facility Name"</v>
      </c>
      <c r="P19" s="150" t="str">
        <f t="shared" si="2"/>
        <v>"GHGRP Facility Name"</v>
      </c>
      <c r="Q19" s="150" t="str">
        <f t="shared" si="2"/>
        <v>"GHGRP Facility Name"</v>
      </c>
      <c r="R19" s="150" t="str">
        <f t="shared" si="2"/>
        <v>"GHGRP Facility Name"</v>
      </c>
      <c r="S19" s="150" t="str">
        <f t="shared" si="2"/>
        <v>"GHGRP Facility Name"</v>
      </c>
      <c r="T19" s="150" t="str">
        <f t="shared" si="2"/>
        <v>"GHGRP Facility Name"</v>
      </c>
      <c r="U19" s="150" t="str">
        <f t="shared" si="2"/>
        <v>"GHGRP Facility Name"</v>
      </c>
      <c r="V19" s="150" t="str">
        <f t="shared" si="2"/>
        <v>"GHGRP Facility Name"</v>
      </c>
      <c r="W19" s="150" t="str">
        <f t="shared" si="2"/>
        <v>"GHGRP Facility Name"</v>
      </c>
      <c r="X19" s="150" t="str">
        <f t="shared" si="2"/>
        <v>"GHGRP Facility Name"</v>
      </c>
      <c r="Y19" s="150" t="str">
        <f t="shared" si="2"/>
        <v>"GHGRP Facility Name"</v>
      </c>
      <c r="Z19" s="150" t="str">
        <f t="shared" si="2"/>
        <v>"GHGRP Facility Name"</v>
      </c>
      <c r="AA19" s="150" t="str">
        <f t="shared" si="2"/>
        <v>"GHGRP Facility Name"</v>
      </c>
      <c r="AB19" s="68"/>
      <c r="AG19" s="152"/>
    </row>
    <row r="20" spans="1:33" s="4" customFormat="1">
      <c r="A20" s="19" t="s">
        <v>98</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31" t="s">
        <v>99</v>
      </c>
      <c r="AG20" s="152">
        <f t="shared" ref="AG20:AG24" si="3">SUM(B20:AA20)</f>
        <v>0</v>
      </c>
    </row>
    <row r="21" spans="1:33">
      <c r="A21" s="85" t="s">
        <v>100</v>
      </c>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86" t="s">
        <v>101</v>
      </c>
      <c r="AC21" s="3"/>
      <c r="AG21" s="152">
        <f t="shared" si="3"/>
        <v>0</v>
      </c>
    </row>
    <row r="22" spans="1:33">
      <c r="A22" s="85" t="s">
        <v>102</v>
      </c>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87" t="s">
        <v>103</v>
      </c>
      <c r="AC22" s="3"/>
      <c r="AG22" s="152">
        <f t="shared" si="3"/>
        <v>0</v>
      </c>
    </row>
    <row r="23" spans="1:33" ht="25.5">
      <c r="A23" s="85" t="s">
        <v>104</v>
      </c>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87" t="s">
        <v>105</v>
      </c>
      <c r="AC23" s="3"/>
      <c r="AG23" s="152">
        <f t="shared" si="3"/>
        <v>0</v>
      </c>
    </row>
    <row r="24" spans="1:33" ht="13.5" thickBot="1">
      <c r="A24" s="88" t="s">
        <v>106</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89" t="s">
        <v>107</v>
      </c>
      <c r="AC24" s="3"/>
      <c r="AG24" s="153">
        <f t="shared" si="3"/>
        <v>0</v>
      </c>
    </row>
    <row r="25" spans="1:33" ht="14.25" thickTop="1" thickBot="1">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33"/>
      <c r="AC25" s="3"/>
    </row>
    <row r="26" spans="1:33" ht="21.75" thickTop="1" thickBot="1">
      <c r="A26" s="233" t="s">
        <v>108</v>
      </c>
      <c r="B26" s="234"/>
      <c r="C26" s="234"/>
      <c r="D26" s="234"/>
      <c r="E26" s="234"/>
      <c r="F26" s="234"/>
      <c r="G26" s="234"/>
      <c r="H26" s="234"/>
      <c r="I26" s="235"/>
      <c r="J26" s="80"/>
      <c r="K26" s="80"/>
      <c r="L26" s="80"/>
      <c r="M26" s="80"/>
      <c r="N26" s="80"/>
      <c r="O26" s="80"/>
      <c r="P26" s="80"/>
      <c r="Q26" s="80"/>
      <c r="R26" s="80"/>
      <c r="S26" s="80"/>
      <c r="T26" s="80"/>
      <c r="U26" s="80"/>
      <c r="V26" s="80"/>
      <c r="W26" s="80"/>
      <c r="X26" s="80"/>
      <c r="Y26" s="80"/>
      <c r="Z26" s="80"/>
      <c r="AA26" s="80"/>
      <c r="AB26" s="80"/>
      <c r="AC26" s="100"/>
    </row>
    <row r="27" spans="1:33" ht="19.5" thickTop="1" thickBot="1">
      <c r="A27" s="82" t="s">
        <v>109</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5"/>
      <c r="AC27" s="101"/>
    </row>
    <row r="28" spans="1:33" s="4" customFormat="1" ht="51.75" thickTop="1">
      <c r="A28" s="84" t="s">
        <v>63</v>
      </c>
      <c r="B28" s="228" t="s">
        <v>64</v>
      </c>
      <c r="C28" s="229"/>
      <c r="D28" s="229"/>
      <c r="E28" s="229"/>
      <c r="F28" s="229"/>
      <c r="G28" s="229"/>
      <c r="H28" s="229"/>
      <c r="I28" s="230"/>
      <c r="J28" s="27"/>
      <c r="K28" s="27"/>
      <c r="L28" s="27"/>
      <c r="M28" s="27"/>
      <c r="N28" s="27"/>
      <c r="O28" s="27"/>
      <c r="P28" s="27"/>
      <c r="Q28" s="27"/>
      <c r="R28" s="27"/>
      <c r="S28" s="27"/>
      <c r="T28" s="27"/>
      <c r="U28" s="27"/>
      <c r="V28" s="27"/>
      <c r="W28" s="27"/>
      <c r="X28" s="27"/>
      <c r="Y28" s="27"/>
      <c r="Z28" s="27"/>
      <c r="AA28" s="27"/>
      <c r="AB28" s="20" t="s">
        <v>110</v>
      </c>
      <c r="AC28" s="93" t="s">
        <v>111</v>
      </c>
      <c r="AG28" s="151" t="s">
        <v>112</v>
      </c>
    </row>
    <row r="29" spans="1:33" s="4" customFormat="1" ht="25.5">
      <c r="A29" s="84"/>
      <c r="B29" s="150" t="str">
        <f>+B$5</f>
        <v>"GHGRP Facility Name"</v>
      </c>
      <c r="C29" s="150" t="str">
        <f t="shared" ref="C29:AA29" si="4">+C$5</f>
        <v>"GHGRP Facility Name"</v>
      </c>
      <c r="D29" s="150" t="str">
        <f t="shared" si="4"/>
        <v>"GHGRP Facility Name"</v>
      </c>
      <c r="E29" s="150" t="str">
        <f t="shared" si="4"/>
        <v>"GHGRP Facility Name"</v>
      </c>
      <c r="F29" s="150" t="str">
        <f t="shared" si="4"/>
        <v>"GHGRP Facility Name"</v>
      </c>
      <c r="G29" s="150" t="str">
        <f t="shared" si="4"/>
        <v>"GHGRP Facility Name"</v>
      </c>
      <c r="H29" s="150" t="str">
        <f t="shared" si="4"/>
        <v>"GHGRP Facility Name"</v>
      </c>
      <c r="I29" s="150" t="str">
        <f t="shared" si="4"/>
        <v>"GHGRP Facility Name"</v>
      </c>
      <c r="J29" s="150" t="str">
        <f t="shared" si="4"/>
        <v>"GHGRP Facility Name"</v>
      </c>
      <c r="K29" s="150" t="str">
        <f t="shared" si="4"/>
        <v>"GHGRP Facility Name"</v>
      </c>
      <c r="L29" s="150" t="str">
        <f t="shared" si="4"/>
        <v>"GHGRP Facility Name"</v>
      </c>
      <c r="M29" s="150" t="str">
        <f t="shared" si="4"/>
        <v>"GHGRP Facility Name"</v>
      </c>
      <c r="N29" s="150" t="str">
        <f t="shared" si="4"/>
        <v>"GHGRP Facility Name"</v>
      </c>
      <c r="O29" s="150" t="str">
        <f t="shared" si="4"/>
        <v>"GHGRP Facility Name"</v>
      </c>
      <c r="P29" s="150" t="str">
        <f t="shared" si="4"/>
        <v>"GHGRP Facility Name"</v>
      </c>
      <c r="Q29" s="150" t="str">
        <f t="shared" si="4"/>
        <v>"GHGRP Facility Name"</v>
      </c>
      <c r="R29" s="150" t="str">
        <f t="shared" si="4"/>
        <v>"GHGRP Facility Name"</v>
      </c>
      <c r="S29" s="150" t="str">
        <f t="shared" si="4"/>
        <v>"GHGRP Facility Name"</v>
      </c>
      <c r="T29" s="150" t="str">
        <f t="shared" si="4"/>
        <v>"GHGRP Facility Name"</v>
      </c>
      <c r="U29" s="150" t="str">
        <f t="shared" si="4"/>
        <v>"GHGRP Facility Name"</v>
      </c>
      <c r="V29" s="150" t="str">
        <f t="shared" si="4"/>
        <v>"GHGRP Facility Name"</v>
      </c>
      <c r="W29" s="150" t="str">
        <f t="shared" si="4"/>
        <v>"GHGRP Facility Name"</v>
      </c>
      <c r="X29" s="150" t="str">
        <f t="shared" si="4"/>
        <v>"GHGRP Facility Name"</v>
      </c>
      <c r="Y29" s="150" t="str">
        <f t="shared" si="4"/>
        <v>"GHGRP Facility Name"</v>
      </c>
      <c r="Z29" s="150" t="str">
        <f t="shared" si="4"/>
        <v>"GHGRP Facility Name"</v>
      </c>
      <c r="AA29" s="150" t="str">
        <f t="shared" si="4"/>
        <v>"GHGRP Facility Name"</v>
      </c>
      <c r="AB29" s="20"/>
      <c r="AC29" s="168" t="s">
        <v>113</v>
      </c>
      <c r="AG29" s="152"/>
    </row>
    <row r="30" spans="1:33" s="4" customFormat="1" ht="25.5">
      <c r="A30" s="19" t="s">
        <v>98</v>
      </c>
      <c r="B30" s="98">
        <f>B20*'Emission Factor References'!$D$17/1000</f>
        <v>0</v>
      </c>
      <c r="C30" s="98">
        <f>C20*'Emission Factor References'!$D$17/1000</f>
        <v>0</v>
      </c>
      <c r="D30" s="98">
        <f>D20*'Emission Factor References'!$D$17/1000</f>
        <v>0</v>
      </c>
      <c r="E30" s="98">
        <f>E20*'Emission Factor References'!$D$17/1000</f>
        <v>0</v>
      </c>
      <c r="F30" s="98">
        <f>F20*'Emission Factor References'!$D$17/1000</f>
        <v>0</v>
      </c>
      <c r="G30" s="98">
        <f>G20*'Emission Factor References'!$D$17/1000</f>
        <v>0</v>
      </c>
      <c r="H30" s="98">
        <f>H20*'Emission Factor References'!$D$17/1000</f>
        <v>0</v>
      </c>
      <c r="I30" s="98">
        <f>I20*'Emission Factor References'!$D$17/1000</f>
        <v>0</v>
      </c>
      <c r="J30" s="98">
        <f>J20*'Emission Factor References'!$D$17/1000</f>
        <v>0</v>
      </c>
      <c r="K30" s="98">
        <f>K20*'Emission Factor References'!$D$17/1000</f>
        <v>0</v>
      </c>
      <c r="L30" s="98">
        <f>L20*'Emission Factor References'!$D$17/1000</f>
        <v>0</v>
      </c>
      <c r="M30" s="98">
        <f>M20*'Emission Factor References'!$D$17/1000</f>
        <v>0</v>
      </c>
      <c r="N30" s="98">
        <f>N20*'Emission Factor References'!$D$17/1000</f>
        <v>0</v>
      </c>
      <c r="O30" s="98">
        <f>O20*'Emission Factor References'!$D$17/1000</f>
        <v>0</v>
      </c>
      <c r="P30" s="98">
        <f>P20*'Emission Factor References'!$D$17/1000</f>
        <v>0</v>
      </c>
      <c r="Q30" s="98">
        <f>Q20*'Emission Factor References'!$D$17/1000</f>
        <v>0</v>
      </c>
      <c r="R30" s="98">
        <f>R20*'Emission Factor References'!$D$17/1000</f>
        <v>0</v>
      </c>
      <c r="S30" s="98">
        <f>S20*'Emission Factor References'!$D$17/1000</f>
        <v>0</v>
      </c>
      <c r="T30" s="98">
        <f>T20*'Emission Factor References'!$D$17/1000</f>
        <v>0</v>
      </c>
      <c r="U30" s="98">
        <f>U20*'Emission Factor References'!$D$17/1000</f>
        <v>0</v>
      </c>
      <c r="V30" s="98">
        <f>V20*'Emission Factor References'!$D$17/1000</f>
        <v>0</v>
      </c>
      <c r="W30" s="98">
        <f>W20*'Emission Factor References'!$D$17/1000</f>
        <v>0</v>
      </c>
      <c r="X30" s="98">
        <f>X20*'Emission Factor References'!$D$17/1000</f>
        <v>0</v>
      </c>
      <c r="Y30" s="98">
        <f>Y20*'Emission Factor References'!$D$17/1000</f>
        <v>0</v>
      </c>
      <c r="Z30" s="98">
        <f>Z20*'Emission Factor References'!$D$17/1000</f>
        <v>0</v>
      </c>
      <c r="AA30" s="98">
        <f>AA20*'Emission Factor References'!$D$17/1000</f>
        <v>0</v>
      </c>
      <c r="AB30" s="21" t="str">
        <f>ROUND('Emission Factor References'!D17,2)&amp;" "&amp;'Emission Factor References'!E17</f>
        <v>42762.88 kg CH4/AGRU</v>
      </c>
      <c r="AC30" s="63" t="s">
        <v>114</v>
      </c>
      <c r="AG30" s="152">
        <f t="shared" ref="AG30:AG35" si="5">SUM(B30:AA30)</f>
        <v>0</v>
      </c>
    </row>
    <row r="31" spans="1:33" ht="140.25">
      <c r="A31" s="85" t="s">
        <v>100</v>
      </c>
      <c r="B31" s="98">
        <f>B21*'Emission Factor References'!$D$18/1000</f>
        <v>0</v>
      </c>
      <c r="C31" s="98">
        <f>C21*'Emission Factor References'!$D$18/1000</f>
        <v>0</v>
      </c>
      <c r="D31" s="98">
        <f>D21*'Emission Factor References'!$D$18/1000</f>
        <v>0</v>
      </c>
      <c r="E31" s="98">
        <f>E21*'Emission Factor References'!$D$18/1000</f>
        <v>0</v>
      </c>
      <c r="F31" s="98">
        <f>F21*'Emission Factor References'!$D$18/1000</f>
        <v>0</v>
      </c>
      <c r="G31" s="98">
        <f>G21*'Emission Factor References'!$D$18/1000</f>
        <v>0</v>
      </c>
      <c r="H31" s="98">
        <f>H21*'Emission Factor References'!$D$18/1000</f>
        <v>0</v>
      </c>
      <c r="I31" s="98">
        <f>I21*'Emission Factor References'!$D$18/1000</f>
        <v>0</v>
      </c>
      <c r="J31" s="98">
        <f>J21*'Emission Factor References'!$D$18/1000</f>
        <v>0</v>
      </c>
      <c r="K31" s="98">
        <f>K21*'Emission Factor References'!$D$18/1000</f>
        <v>0</v>
      </c>
      <c r="L31" s="98">
        <f>L21*'Emission Factor References'!$D$18/1000</f>
        <v>0</v>
      </c>
      <c r="M31" s="98">
        <f>M21*'Emission Factor References'!$D$18/1000</f>
        <v>0</v>
      </c>
      <c r="N31" s="98">
        <f>N21*'Emission Factor References'!$D$18/1000</f>
        <v>0</v>
      </c>
      <c r="O31" s="98">
        <f>O21*'Emission Factor References'!$D$18/1000</f>
        <v>0</v>
      </c>
      <c r="P31" s="98">
        <f>P21*'Emission Factor References'!$D$18/1000</f>
        <v>0</v>
      </c>
      <c r="Q31" s="98">
        <f>Q21*'Emission Factor References'!$D$18/1000</f>
        <v>0</v>
      </c>
      <c r="R31" s="98">
        <f>R21*'Emission Factor References'!$D$18/1000</f>
        <v>0</v>
      </c>
      <c r="S31" s="98">
        <f>S21*'Emission Factor References'!$D$18/1000</f>
        <v>0</v>
      </c>
      <c r="T31" s="98">
        <f>T21*'Emission Factor References'!$D$18/1000</f>
        <v>0</v>
      </c>
      <c r="U31" s="98">
        <f>U21*'Emission Factor References'!$D$18/1000</f>
        <v>0</v>
      </c>
      <c r="V31" s="98">
        <f>V21*'Emission Factor References'!$D$18/1000</f>
        <v>0</v>
      </c>
      <c r="W31" s="98">
        <f>W21*'Emission Factor References'!$D$18/1000</f>
        <v>0</v>
      </c>
      <c r="X31" s="98">
        <f>X21*'Emission Factor References'!$D$18/1000</f>
        <v>0</v>
      </c>
      <c r="Y31" s="98">
        <f>Y21*'Emission Factor References'!$D$18/1000</f>
        <v>0</v>
      </c>
      <c r="Z31" s="98">
        <f>Z21*'Emission Factor References'!$D$18/1000</f>
        <v>0</v>
      </c>
      <c r="AA31" s="98">
        <f>AA21*'Emission Factor References'!$D$18/1000</f>
        <v>0</v>
      </c>
      <c r="AB31" s="21" t="str">
        <f>ROUND('Emission Factor References'!D18,2)&amp;" "&amp;'Emission Factor References'!E18</f>
        <v>29635.15 kg CH4/dry seal compressor</v>
      </c>
      <c r="AC31" s="63" t="s">
        <v>115</v>
      </c>
      <c r="AG31" s="152">
        <f t="shared" si="5"/>
        <v>0</v>
      </c>
    </row>
    <row r="32" spans="1:33" ht="25.5">
      <c r="A32" s="85" t="s">
        <v>102</v>
      </c>
      <c r="B32" s="98">
        <f>B22*'Emission Factor References'!$D$19/1000</f>
        <v>0</v>
      </c>
      <c r="C32" s="98">
        <f>C22*'Emission Factor References'!$D$19/1000</f>
        <v>0</v>
      </c>
      <c r="D32" s="98">
        <f>D22*'Emission Factor References'!$D$19/1000</f>
        <v>0</v>
      </c>
      <c r="E32" s="98">
        <f>E22*'Emission Factor References'!$D$19/1000</f>
        <v>0</v>
      </c>
      <c r="F32" s="98">
        <f>F22*'Emission Factor References'!$D$19/1000</f>
        <v>0</v>
      </c>
      <c r="G32" s="98">
        <f>G22*'Emission Factor References'!$D$19/1000</f>
        <v>0</v>
      </c>
      <c r="H32" s="98">
        <f>H22*'Emission Factor References'!$D$19/1000</f>
        <v>0</v>
      </c>
      <c r="I32" s="98">
        <f>I22*'Emission Factor References'!$D$19/1000</f>
        <v>0</v>
      </c>
      <c r="J32" s="98">
        <f>J22*'Emission Factor References'!$D$19/1000</f>
        <v>0</v>
      </c>
      <c r="K32" s="98">
        <f>K22*'Emission Factor References'!$D$19/1000</f>
        <v>0</v>
      </c>
      <c r="L32" s="98">
        <f>L22*'Emission Factor References'!$D$19/1000</f>
        <v>0</v>
      </c>
      <c r="M32" s="98">
        <f>M22*'Emission Factor References'!$D$19/1000</f>
        <v>0</v>
      </c>
      <c r="N32" s="98">
        <f>N22*'Emission Factor References'!$D$19/1000</f>
        <v>0</v>
      </c>
      <c r="O32" s="98">
        <f>O22*'Emission Factor References'!$D$19/1000</f>
        <v>0</v>
      </c>
      <c r="P32" s="98">
        <f>P22*'Emission Factor References'!$D$19/1000</f>
        <v>0</v>
      </c>
      <c r="Q32" s="98">
        <f>Q22*'Emission Factor References'!$D$19/1000</f>
        <v>0</v>
      </c>
      <c r="R32" s="98">
        <f>R22*'Emission Factor References'!$D$19/1000</f>
        <v>0</v>
      </c>
      <c r="S32" s="98">
        <f>S22*'Emission Factor References'!$D$19/1000</f>
        <v>0</v>
      </c>
      <c r="T32" s="98">
        <f>T22*'Emission Factor References'!$D$19/1000</f>
        <v>0</v>
      </c>
      <c r="U32" s="98">
        <f>U22*'Emission Factor References'!$D$19/1000</f>
        <v>0</v>
      </c>
      <c r="V32" s="98">
        <f>V22*'Emission Factor References'!$D$19/1000</f>
        <v>0</v>
      </c>
      <c r="W32" s="98">
        <f>W22*'Emission Factor References'!$D$19/1000</f>
        <v>0</v>
      </c>
      <c r="X32" s="98">
        <f>X22*'Emission Factor References'!$D$19/1000</f>
        <v>0</v>
      </c>
      <c r="Y32" s="98">
        <f>Y22*'Emission Factor References'!$D$19/1000</f>
        <v>0</v>
      </c>
      <c r="Z32" s="98">
        <f>Z22*'Emission Factor References'!$D$19/1000</f>
        <v>0</v>
      </c>
      <c r="AA32" s="98">
        <f>AA22*'Emission Factor References'!$D$19/1000</f>
        <v>0</v>
      </c>
      <c r="AB32" s="21" t="str">
        <f>ROUND('Emission Factor References'!D19,2)&amp;" "&amp;'Emission Factor References'!E19</f>
        <v>221.22 kg CH4/PC</v>
      </c>
      <c r="AC32" s="102" t="s">
        <v>116</v>
      </c>
      <c r="AG32" s="152">
        <f t="shared" si="5"/>
        <v>0</v>
      </c>
    </row>
    <row r="33" spans="1:33" ht="25.5">
      <c r="A33" s="85" t="s">
        <v>104</v>
      </c>
      <c r="B33" s="98">
        <f>B23*'Emission Factor References'!$D$20/1000</f>
        <v>0</v>
      </c>
      <c r="C33" s="98">
        <f>C23*'Emission Factor References'!$D$20/1000</f>
        <v>0</v>
      </c>
      <c r="D33" s="98">
        <f>D23*'Emission Factor References'!$D$20/1000</f>
        <v>0</v>
      </c>
      <c r="E33" s="98">
        <f>E23*'Emission Factor References'!$D$20/1000</f>
        <v>0</v>
      </c>
      <c r="F33" s="98">
        <f>F23*'Emission Factor References'!$D$20/1000</f>
        <v>0</v>
      </c>
      <c r="G33" s="98">
        <f>G23*'Emission Factor References'!$D$20/1000</f>
        <v>0</v>
      </c>
      <c r="H33" s="98">
        <f>H23*'Emission Factor References'!$D$20/1000</f>
        <v>0</v>
      </c>
      <c r="I33" s="98">
        <f>I23*'Emission Factor References'!$D$20/1000</f>
        <v>0</v>
      </c>
      <c r="J33" s="98">
        <f>J23*'Emission Factor References'!$D$20/1000</f>
        <v>0</v>
      </c>
      <c r="K33" s="98">
        <f>K23*'Emission Factor References'!$D$20/1000</f>
        <v>0</v>
      </c>
      <c r="L33" s="98">
        <f>L23*'Emission Factor References'!$D$20/1000</f>
        <v>0</v>
      </c>
      <c r="M33" s="98">
        <f>M23*'Emission Factor References'!$D$20/1000</f>
        <v>0</v>
      </c>
      <c r="N33" s="98">
        <f>N23*'Emission Factor References'!$D$20/1000</f>
        <v>0</v>
      </c>
      <c r="O33" s="98">
        <f>O23*'Emission Factor References'!$D$20/1000</f>
        <v>0</v>
      </c>
      <c r="P33" s="98">
        <f>P23*'Emission Factor References'!$D$20/1000</f>
        <v>0</v>
      </c>
      <c r="Q33" s="98">
        <f>Q23*'Emission Factor References'!$D$20/1000</f>
        <v>0</v>
      </c>
      <c r="R33" s="98">
        <f>R23*'Emission Factor References'!$D$20/1000</f>
        <v>0</v>
      </c>
      <c r="S33" s="98">
        <f>S23*'Emission Factor References'!$D$20/1000</f>
        <v>0</v>
      </c>
      <c r="T33" s="98">
        <f>T23*'Emission Factor References'!$D$20/1000</f>
        <v>0</v>
      </c>
      <c r="U33" s="98">
        <f>U23*'Emission Factor References'!$D$20/1000</f>
        <v>0</v>
      </c>
      <c r="V33" s="98">
        <f>V23*'Emission Factor References'!$D$20/1000</f>
        <v>0</v>
      </c>
      <c r="W33" s="98">
        <f>W23*'Emission Factor References'!$D$20/1000</f>
        <v>0</v>
      </c>
      <c r="X33" s="98">
        <f>X23*'Emission Factor References'!$D$20/1000</f>
        <v>0</v>
      </c>
      <c r="Y33" s="98">
        <f>Y23*'Emission Factor References'!$D$20/1000</f>
        <v>0</v>
      </c>
      <c r="Z33" s="98">
        <f>Z23*'Emission Factor References'!$D$20/1000</f>
        <v>0</v>
      </c>
      <c r="AA33" s="98">
        <f>AA23*'Emission Factor References'!$D$20/1000</f>
        <v>0</v>
      </c>
      <c r="AB33" s="21" t="str">
        <f>ROUND('Emission Factor References'!D20,2)&amp;" "&amp;'Emission Factor References'!E20</f>
        <v>361.74 kg CH4/PC</v>
      </c>
      <c r="AC33" s="102" t="s">
        <v>117</v>
      </c>
      <c r="AG33" s="152">
        <f t="shared" si="5"/>
        <v>0</v>
      </c>
    </row>
    <row r="34" spans="1:33" ht="25.5">
      <c r="A34" s="85" t="s">
        <v>106</v>
      </c>
      <c r="B34" s="98">
        <f>B24*'Emission Factor References'!$D$21/1000</f>
        <v>0</v>
      </c>
      <c r="C34" s="98">
        <f>C24*'Emission Factor References'!$D$21/1000</f>
        <v>0</v>
      </c>
      <c r="D34" s="98">
        <f>D24*'Emission Factor References'!$D$21/1000</f>
        <v>0</v>
      </c>
      <c r="E34" s="98">
        <f>E24*'Emission Factor References'!$D$21/1000</f>
        <v>0</v>
      </c>
      <c r="F34" s="98">
        <f>F24*'Emission Factor References'!$D$21/1000</f>
        <v>0</v>
      </c>
      <c r="G34" s="98">
        <f>G24*'Emission Factor References'!$D$21/1000</f>
        <v>0</v>
      </c>
      <c r="H34" s="98">
        <f>H24*'Emission Factor References'!$D$21/1000</f>
        <v>0</v>
      </c>
      <c r="I34" s="98">
        <f>I24*'Emission Factor References'!$D$21/1000</f>
        <v>0</v>
      </c>
      <c r="J34" s="98">
        <f>J24*'Emission Factor References'!$D$21/1000</f>
        <v>0</v>
      </c>
      <c r="K34" s="98">
        <f>K24*'Emission Factor References'!$D$21/1000</f>
        <v>0</v>
      </c>
      <c r="L34" s="98">
        <f>L24*'Emission Factor References'!$D$21/1000</f>
        <v>0</v>
      </c>
      <c r="M34" s="98">
        <f>M24*'Emission Factor References'!$D$21/1000</f>
        <v>0</v>
      </c>
      <c r="N34" s="98">
        <f>N24*'Emission Factor References'!$D$21/1000</f>
        <v>0</v>
      </c>
      <c r="O34" s="98">
        <f>O24*'Emission Factor References'!$D$21/1000</f>
        <v>0</v>
      </c>
      <c r="P34" s="98">
        <f>P24*'Emission Factor References'!$D$21/1000</f>
        <v>0</v>
      </c>
      <c r="Q34" s="98">
        <f>Q24*'Emission Factor References'!$D$21/1000</f>
        <v>0</v>
      </c>
      <c r="R34" s="98">
        <f>R24*'Emission Factor References'!$D$21/1000</f>
        <v>0</v>
      </c>
      <c r="S34" s="98">
        <f>S24*'Emission Factor References'!$D$21/1000</f>
        <v>0</v>
      </c>
      <c r="T34" s="98">
        <f>T24*'Emission Factor References'!$D$21/1000</f>
        <v>0</v>
      </c>
      <c r="U34" s="98">
        <f>U24*'Emission Factor References'!$D$21/1000</f>
        <v>0</v>
      </c>
      <c r="V34" s="98">
        <f>V24*'Emission Factor References'!$D$21/1000</f>
        <v>0</v>
      </c>
      <c r="W34" s="98">
        <f>W24*'Emission Factor References'!$D$21/1000</f>
        <v>0</v>
      </c>
      <c r="X34" s="98">
        <f>X24*'Emission Factor References'!$D$21/1000</f>
        <v>0</v>
      </c>
      <c r="Y34" s="98">
        <f>Y24*'Emission Factor References'!$D$21/1000</f>
        <v>0</v>
      </c>
      <c r="Z34" s="98">
        <f>Z24*'Emission Factor References'!$D$21/1000</f>
        <v>0</v>
      </c>
      <c r="AA34" s="98">
        <f>AA24*'Emission Factor References'!$D$21/1000</f>
        <v>0</v>
      </c>
      <c r="AB34" s="21" t="str">
        <f>ROUND('Emission Factor References'!D21,2)&amp;" "&amp;'Emission Factor References'!E21</f>
        <v>2812.25 kg CH4/PC</v>
      </c>
      <c r="AC34" s="102" t="s">
        <v>118</v>
      </c>
      <c r="AG34" s="152">
        <f t="shared" si="5"/>
        <v>0</v>
      </c>
    </row>
    <row r="35" spans="1:33" ht="18.75" customHeight="1" thickBot="1">
      <c r="A35" s="103" t="s">
        <v>119</v>
      </c>
      <c r="B35" s="104">
        <f t="shared" ref="B35:I35" si="6">SUM(B31:B34)</f>
        <v>0</v>
      </c>
      <c r="C35" s="104">
        <f t="shared" si="6"/>
        <v>0</v>
      </c>
      <c r="D35" s="104">
        <f t="shared" si="6"/>
        <v>0</v>
      </c>
      <c r="E35" s="104">
        <f t="shared" si="6"/>
        <v>0</v>
      </c>
      <c r="F35" s="104">
        <f t="shared" si="6"/>
        <v>0</v>
      </c>
      <c r="G35" s="104">
        <f t="shared" si="6"/>
        <v>0</v>
      </c>
      <c r="H35" s="104">
        <f t="shared" si="6"/>
        <v>0</v>
      </c>
      <c r="I35" s="104">
        <f t="shared" si="6"/>
        <v>0</v>
      </c>
      <c r="J35" s="104">
        <f t="shared" ref="J35:AA35" si="7">SUM(J31:J34)</f>
        <v>0</v>
      </c>
      <c r="K35" s="104">
        <f t="shared" si="7"/>
        <v>0</v>
      </c>
      <c r="L35" s="104">
        <f t="shared" si="7"/>
        <v>0</v>
      </c>
      <c r="M35" s="104">
        <f t="shared" si="7"/>
        <v>0</v>
      </c>
      <c r="N35" s="104">
        <f t="shared" si="7"/>
        <v>0</v>
      </c>
      <c r="O35" s="104">
        <f t="shared" si="7"/>
        <v>0</v>
      </c>
      <c r="P35" s="104">
        <f t="shared" si="7"/>
        <v>0</v>
      </c>
      <c r="Q35" s="104">
        <f t="shared" si="7"/>
        <v>0</v>
      </c>
      <c r="R35" s="104">
        <f t="shared" si="7"/>
        <v>0</v>
      </c>
      <c r="S35" s="104">
        <f t="shared" si="7"/>
        <v>0</v>
      </c>
      <c r="T35" s="104">
        <f t="shared" si="7"/>
        <v>0</v>
      </c>
      <c r="U35" s="104">
        <f t="shared" si="7"/>
        <v>0</v>
      </c>
      <c r="V35" s="104">
        <f t="shared" si="7"/>
        <v>0</v>
      </c>
      <c r="W35" s="104">
        <f t="shared" si="7"/>
        <v>0</v>
      </c>
      <c r="X35" s="104">
        <f t="shared" si="7"/>
        <v>0</v>
      </c>
      <c r="Y35" s="104">
        <f t="shared" si="7"/>
        <v>0</v>
      </c>
      <c r="Z35" s="104">
        <f t="shared" si="7"/>
        <v>0</v>
      </c>
      <c r="AA35" s="104">
        <f t="shared" si="7"/>
        <v>0</v>
      </c>
      <c r="AB35" s="105"/>
      <c r="AC35" s="106"/>
      <c r="AG35" s="153">
        <f t="shared" si="5"/>
        <v>0</v>
      </c>
    </row>
    <row r="36" spans="1:33" ht="18.75" customHeight="1" thickTop="1" thickBot="1">
      <c r="A36" s="233" t="s">
        <v>120</v>
      </c>
      <c r="B36" s="234"/>
      <c r="C36" s="234"/>
      <c r="D36" s="234"/>
      <c r="E36" s="234"/>
      <c r="F36" s="234"/>
      <c r="G36" s="234"/>
      <c r="H36" s="234"/>
      <c r="I36" s="235"/>
      <c r="J36" s="81"/>
      <c r="K36" s="99"/>
      <c r="L36" s="99"/>
      <c r="M36" s="99"/>
      <c r="N36" s="99"/>
      <c r="O36" s="99"/>
      <c r="P36" s="99"/>
      <c r="Q36" s="99"/>
      <c r="R36" s="99"/>
      <c r="S36" s="99"/>
      <c r="T36" s="99"/>
      <c r="U36" s="99"/>
      <c r="V36" s="99"/>
      <c r="W36" s="99"/>
      <c r="X36" s="99"/>
      <c r="Y36" s="99"/>
      <c r="Z36" s="99"/>
      <c r="AA36" s="99"/>
    </row>
    <row r="37" spans="1:33" ht="39.75" thickTop="1">
      <c r="A37" s="82" t="s">
        <v>121</v>
      </c>
      <c r="B37" s="15"/>
      <c r="C37" s="15"/>
      <c r="D37" s="15"/>
      <c r="E37" s="15"/>
      <c r="F37" s="15"/>
      <c r="G37" s="15"/>
      <c r="H37" s="15"/>
      <c r="I37" s="15"/>
      <c r="J37" s="83"/>
      <c r="K37" s="15"/>
      <c r="L37" s="15"/>
      <c r="M37" s="15"/>
      <c r="N37" s="15"/>
      <c r="O37" s="15"/>
      <c r="P37" s="15"/>
      <c r="Q37" s="15"/>
      <c r="R37" s="15"/>
      <c r="S37" s="15"/>
      <c r="T37" s="15"/>
      <c r="U37" s="15"/>
      <c r="V37" s="15"/>
      <c r="W37" s="15"/>
      <c r="X37" s="15"/>
      <c r="Y37" s="15"/>
      <c r="Z37" s="15"/>
      <c r="AA37" s="15"/>
      <c r="AG37" s="151" t="s">
        <v>122</v>
      </c>
    </row>
    <row r="38" spans="1:33" ht="13.5" thickBot="1">
      <c r="B38" s="150" t="str">
        <f>+B$5</f>
        <v>"GHGRP Facility Name"</v>
      </c>
      <c r="C38" s="150" t="str">
        <f t="shared" ref="C38:AA38" si="8">+C$5</f>
        <v>"GHGRP Facility Name"</v>
      </c>
      <c r="D38" s="150" t="str">
        <f t="shared" si="8"/>
        <v>"GHGRP Facility Name"</v>
      </c>
      <c r="E38" s="150" t="str">
        <f t="shared" si="8"/>
        <v>"GHGRP Facility Name"</v>
      </c>
      <c r="F38" s="150" t="str">
        <f t="shared" si="8"/>
        <v>"GHGRP Facility Name"</v>
      </c>
      <c r="G38" s="150" t="str">
        <f t="shared" si="8"/>
        <v>"GHGRP Facility Name"</v>
      </c>
      <c r="H38" s="150" t="str">
        <f t="shared" si="8"/>
        <v>"GHGRP Facility Name"</v>
      </c>
      <c r="I38" s="150" t="str">
        <f t="shared" si="8"/>
        <v>"GHGRP Facility Name"</v>
      </c>
      <c r="J38" s="150" t="str">
        <f t="shared" si="8"/>
        <v>"GHGRP Facility Name"</v>
      </c>
      <c r="K38" s="150" t="str">
        <f t="shared" si="8"/>
        <v>"GHGRP Facility Name"</v>
      </c>
      <c r="L38" s="150" t="str">
        <f t="shared" si="8"/>
        <v>"GHGRP Facility Name"</v>
      </c>
      <c r="M38" s="150" t="str">
        <f t="shared" si="8"/>
        <v>"GHGRP Facility Name"</v>
      </c>
      <c r="N38" s="150" t="str">
        <f t="shared" si="8"/>
        <v>"GHGRP Facility Name"</v>
      </c>
      <c r="O38" s="150" t="str">
        <f t="shared" si="8"/>
        <v>"GHGRP Facility Name"</v>
      </c>
      <c r="P38" s="150" t="str">
        <f t="shared" si="8"/>
        <v>"GHGRP Facility Name"</v>
      </c>
      <c r="Q38" s="150" t="str">
        <f t="shared" si="8"/>
        <v>"GHGRP Facility Name"</v>
      </c>
      <c r="R38" s="150" t="str">
        <f t="shared" si="8"/>
        <v>"GHGRP Facility Name"</v>
      </c>
      <c r="S38" s="150" t="str">
        <f t="shared" si="8"/>
        <v>"GHGRP Facility Name"</v>
      </c>
      <c r="T38" s="150" t="str">
        <f t="shared" si="8"/>
        <v>"GHGRP Facility Name"</v>
      </c>
      <c r="U38" s="150" t="str">
        <f t="shared" si="8"/>
        <v>"GHGRP Facility Name"</v>
      </c>
      <c r="V38" s="150" t="str">
        <f t="shared" si="8"/>
        <v>"GHGRP Facility Name"</v>
      </c>
      <c r="W38" s="150" t="str">
        <f t="shared" si="8"/>
        <v>"GHGRP Facility Name"</v>
      </c>
      <c r="X38" s="150" t="str">
        <f t="shared" si="8"/>
        <v>"GHGRP Facility Name"</v>
      </c>
      <c r="Y38" s="150" t="str">
        <f t="shared" si="8"/>
        <v>"GHGRP Facility Name"</v>
      </c>
      <c r="Z38" s="150" t="str">
        <f t="shared" si="8"/>
        <v>"GHGRP Facility Name"</v>
      </c>
      <c r="AA38" s="150" t="str">
        <f t="shared" si="8"/>
        <v>"GHGRP Facility Name"</v>
      </c>
      <c r="AG38" s="152"/>
    </row>
    <row r="39" spans="1:33" ht="27" thickTop="1" thickBot="1">
      <c r="A39" s="118" t="s">
        <v>123</v>
      </c>
      <c r="B39" s="119">
        <f t="shared" ref="B39:I39" si="9">B14+B35</f>
        <v>0</v>
      </c>
      <c r="C39" s="119">
        <f t="shared" si="9"/>
        <v>0</v>
      </c>
      <c r="D39" s="119">
        <f t="shared" si="9"/>
        <v>0</v>
      </c>
      <c r="E39" s="119">
        <f t="shared" si="9"/>
        <v>0</v>
      </c>
      <c r="F39" s="119">
        <f t="shared" si="9"/>
        <v>0</v>
      </c>
      <c r="G39" s="119">
        <f t="shared" si="9"/>
        <v>0</v>
      </c>
      <c r="H39" s="119">
        <f t="shared" si="9"/>
        <v>0</v>
      </c>
      <c r="I39" s="119">
        <f t="shared" si="9"/>
        <v>0</v>
      </c>
      <c r="J39" s="120">
        <f t="shared" ref="J39:AA39" si="10">J14+J35</f>
        <v>0</v>
      </c>
      <c r="K39" s="117">
        <f t="shared" si="10"/>
        <v>0</v>
      </c>
      <c r="L39" s="98">
        <f t="shared" si="10"/>
        <v>0</v>
      </c>
      <c r="M39" s="98">
        <f t="shared" si="10"/>
        <v>0</v>
      </c>
      <c r="N39" s="98">
        <f t="shared" si="10"/>
        <v>0</v>
      </c>
      <c r="O39" s="98">
        <f t="shared" si="10"/>
        <v>0</v>
      </c>
      <c r="P39" s="98">
        <f t="shared" si="10"/>
        <v>0</v>
      </c>
      <c r="Q39" s="98">
        <f t="shared" si="10"/>
        <v>0</v>
      </c>
      <c r="R39" s="98">
        <f t="shared" si="10"/>
        <v>0</v>
      </c>
      <c r="S39" s="98">
        <f t="shared" si="10"/>
        <v>0</v>
      </c>
      <c r="T39" s="98">
        <f t="shared" si="10"/>
        <v>0</v>
      </c>
      <c r="U39" s="98">
        <f t="shared" si="10"/>
        <v>0</v>
      </c>
      <c r="V39" s="98">
        <f t="shared" si="10"/>
        <v>0</v>
      </c>
      <c r="W39" s="98">
        <f t="shared" si="10"/>
        <v>0</v>
      </c>
      <c r="X39" s="98">
        <f t="shared" si="10"/>
        <v>0</v>
      </c>
      <c r="Y39" s="98">
        <f t="shared" si="10"/>
        <v>0</v>
      </c>
      <c r="Z39" s="98">
        <f t="shared" si="10"/>
        <v>0</v>
      </c>
      <c r="AA39" s="98">
        <f t="shared" si="10"/>
        <v>0</v>
      </c>
      <c r="AG39" s="153">
        <f t="shared" ref="AG39" si="11">SUM(B39:AA39)</f>
        <v>0</v>
      </c>
    </row>
    <row r="40" spans="1:33" ht="16.5" thickTop="1" thickBot="1">
      <c r="A40"/>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row>
    <row r="41" spans="1:33" ht="21.75" thickTop="1" thickBot="1">
      <c r="A41" s="236" t="s">
        <v>124</v>
      </c>
      <c r="B41" s="237"/>
      <c r="C41" s="237"/>
      <c r="D41" s="237"/>
      <c r="E41" s="237"/>
      <c r="F41" s="237"/>
      <c r="G41" s="237"/>
      <c r="H41" s="237"/>
      <c r="I41" s="238"/>
      <c r="J41" s="80"/>
      <c r="K41" s="80"/>
      <c r="L41" s="80"/>
      <c r="M41" s="80"/>
      <c r="N41" s="80"/>
      <c r="O41" s="80"/>
      <c r="P41" s="80"/>
      <c r="Q41" s="80"/>
      <c r="R41" s="80"/>
      <c r="S41" s="80"/>
      <c r="T41" s="80"/>
      <c r="U41" s="80"/>
      <c r="V41" s="80"/>
      <c r="W41" s="80"/>
      <c r="X41" s="80"/>
      <c r="Y41" s="80"/>
      <c r="Z41" s="80"/>
      <c r="AA41" s="80"/>
      <c r="AB41" s="81"/>
    </row>
    <row r="42" spans="1:33" ht="52.5" thickTop="1">
      <c r="A42" s="82" t="s">
        <v>125</v>
      </c>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83"/>
      <c r="AG42" s="151" t="s">
        <v>126</v>
      </c>
    </row>
    <row r="43" spans="1:33" ht="18" customHeight="1">
      <c r="A43" s="84"/>
      <c r="B43" s="150" t="str">
        <f>+B$5</f>
        <v>"GHGRP Facility Name"</v>
      </c>
      <c r="C43" s="150" t="str">
        <f t="shared" ref="C43:AA43" si="12">+C$5</f>
        <v>"GHGRP Facility Name"</v>
      </c>
      <c r="D43" s="150" t="str">
        <f t="shared" si="12"/>
        <v>"GHGRP Facility Name"</v>
      </c>
      <c r="E43" s="150" t="str">
        <f t="shared" si="12"/>
        <v>"GHGRP Facility Name"</v>
      </c>
      <c r="F43" s="150" t="str">
        <f t="shared" si="12"/>
        <v>"GHGRP Facility Name"</v>
      </c>
      <c r="G43" s="150" t="str">
        <f t="shared" si="12"/>
        <v>"GHGRP Facility Name"</v>
      </c>
      <c r="H43" s="150" t="str">
        <f t="shared" si="12"/>
        <v>"GHGRP Facility Name"</v>
      </c>
      <c r="I43" s="150" t="str">
        <f t="shared" si="12"/>
        <v>"GHGRP Facility Name"</v>
      </c>
      <c r="J43" s="150" t="str">
        <f t="shared" si="12"/>
        <v>"GHGRP Facility Name"</v>
      </c>
      <c r="K43" s="150" t="str">
        <f t="shared" si="12"/>
        <v>"GHGRP Facility Name"</v>
      </c>
      <c r="L43" s="150" t="str">
        <f t="shared" si="12"/>
        <v>"GHGRP Facility Name"</v>
      </c>
      <c r="M43" s="150" t="str">
        <f t="shared" si="12"/>
        <v>"GHGRP Facility Name"</v>
      </c>
      <c r="N43" s="150" t="str">
        <f t="shared" si="12"/>
        <v>"GHGRP Facility Name"</v>
      </c>
      <c r="O43" s="150" t="str">
        <f t="shared" si="12"/>
        <v>"GHGRP Facility Name"</v>
      </c>
      <c r="P43" s="150" t="str">
        <f t="shared" si="12"/>
        <v>"GHGRP Facility Name"</v>
      </c>
      <c r="Q43" s="150" t="str">
        <f t="shared" si="12"/>
        <v>"GHGRP Facility Name"</v>
      </c>
      <c r="R43" s="150" t="str">
        <f t="shared" si="12"/>
        <v>"GHGRP Facility Name"</v>
      </c>
      <c r="S43" s="150" t="str">
        <f t="shared" si="12"/>
        <v>"GHGRP Facility Name"</v>
      </c>
      <c r="T43" s="150" t="str">
        <f t="shared" si="12"/>
        <v>"GHGRP Facility Name"</v>
      </c>
      <c r="U43" s="150" t="str">
        <f t="shared" si="12"/>
        <v>"GHGRP Facility Name"</v>
      </c>
      <c r="V43" s="150" t="str">
        <f t="shared" si="12"/>
        <v>"GHGRP Facility Name"</v>
      </c>
      <c r="W43" s="150" t="str">
        <f t="shared" si="12"/>
        <v>"GHGRP Facility Name"</v>
      </c>
      <c r="X43" s="150" t="str">
        <f t="shared" si="12"/>
        <v>"GHGRP Facility Name"</v>
      </c>
      <c r="Y43" s="150" t="str">
        <f t="shared" si="12"/>
        <v>"GHGRP Facility Name"</v>
      </c>
      <c r="Z43" s="150" t="str">
        <f t="shared" si="12"/>
        <v>"GHGRP Facility Name"</v>
      </c>
      <c r="AA43" s="150" t="str">
        <f t="shared" si="12"/>
        <v>"GHGRP Facility Name"</v>
      </c>
      <c r="AB43" s="121" t="s">
        <v>127</v>
      </c>
      <c r="AG43" s="152"/>
    </row>
    <row r="44" spans="1:33" ht="38.25">
      <c r="A44" s="122" t="s">
        <v>128</v>
      </c>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02" t="s">
        <v>129</v>
      </c>
      <c r="AG44" s="152">
        <f t="shared" ref="AG44" si="13">SUM(B44:AA44)</f>
        <v>0</v>
      </c>
    </row>
    <row r="45" spans="1:33" ht="51">
      <c r="A45" s="85" t="s">
        <v>130</v>
      </c>
      <c r="B45" s="165">
        <v>1.2350000000000001</v>
      </c>
      <c r="C45" s="165">
        <v>1.2350000000000001</v>
      </c>
      <c r="D45" s="165">
        <v>1.2350000000000001</v>
      </c>
      <c r="E45" s="165">
        <v>1.2350000000000001</v>
      </c>
      <c r="F45" s="165">
        <v>1.2350000000000001</v>
      </c>
      <c r="G45" s="165">
        <v>1.2350000000000001</v>
      </c>
      <c r="H45" s="165">
        <v>1.2350000000000001</v>
      </c>
      <c r="I45" s="165">
        <v>1.2350000000000001</v>
      </c>
      <c r="J45" s="165">
        <v>1.2350000000000001</v>
      </c>
      <c r="K45" s="165">
        <v>1.2350000000000001</v>
      </c>
      <c r="L45" s="165">
        <v>1.2350000000000001</v>
      </c>
      <c r="M45" s="165">
        <v>1.2350000000000001</v>
      </c>
      <c r="N45" s="165">
        <v>1.2350000000000001</v>
      </c>
      <c r="O45" s="165">
        <v>1.2350000000000001</v>
      </c>
      <c r="P45" s="165">
        <v>1.2350000000000001</v>
      </c>
      <c r="Q45" s="165">
        <v>1.2350000000000001</v>
      </c>
      <c r="R45" s="165">
        <v>1.2350000000000001</v>
      </c>
      <c r="S45" s="165">
        <v>1.2350000000000001</v>
      </c>
      <c r="T45" s="165">
        <v>1.2350000000000001</v>
      </c>
      <c r="U45" s="165">
        <v>1.2350000000000001</v>
      </c>
      <c r="V45" s="165">
        <v>1.2350000000000001</v>
      </c>
      <c r="W45" s="165">
        <v>1.2350000000000001</v>
      </c>
      <c r="X45" s="165">
        <v>1.2350000000000001</v>
      </c>
      <c r="Y45" s="165">
        <v>1.2350000000000001</v>
      </c>
      <c r="Z45" s="165">
        <v>1.2350000000000001</v>
      </c>
      <c r="AA45" s="165">
        <v>1.2350000000000001</v>
      </c>
      <c r="AB45" s="102" t="s">
        <v>131</v>
      </c>
      <c r="AG45" s="155"/>
    </row>
    <row r="46" spans="1:33" ht="39" customHeight="1">
      <c r="A46" s="85" t="s">
        <v>132</v>
      </c>
      <c r="B46" s="98">
        <f>IFERROR(B44*B45,"Needs Data")</f>
        <v>0</v>
      </c>
      <c r="C46" s="98">
        <f t="shared" ref="C46:AA46" si="14">IFERROR(C44*C45,"Needs Data")</f>
        <v>0</v>
      </c>
      <c r="D46" s="98">
        <f t="shared" si="14"/>
        <v>0</v>
      </c>
      <c r="E46" s="98">
        <f t="shared" si="14"/>
        <v>0</v>
      </c>
      <c r="F46" s="98">
        <f t="shared" si="14"/>
        <v>0</v>
      </c>
      <c r="G46" s="98">
        <f t="shared" si="14"/>
        <v>0</v>
      </c>
      <c r="H46" s="98">
        <f t="shared" si="14"/>
        <v>0</v>
      </c>
      <c r="I46" s="98">
        <f t="shared" si="14"/>
        <v>0</v>
      </c>
      <c r="J46" s="98">
        <f t="shared" si="14"/>
        <v>0</v>
      </c>
      <c r="K46" s="98">
        <f t="shared" si="14"/>
        <v>0</v>
      </c>
      <c r="L46" s="98">
        <f t="shared" si="14"/>
        <v>0</v>
      </c>
      <c r="M46" s="98">
        <f t="shared" si="14"/>
        <v>0</v>
      </c>
      <c r="N46" s="98">
        <f t="shared" si="14"/>
        <v>0</v>
      </c>
      <c r="O46" s="98">
        <f t="shared" si="14"/>
        <v>0</v>
      </c>
      <c r="P46" s="98">
        <f t="shared" si="14"/>
        <v>0</v>
      </c>
      <c r="Q46" s="98">
        <f t="shared" si="14"/>
        <v>0</v>
      </c>
      <c r="R46" s="98">
        <f t="shared" si="14"/>
        <v>0</v>
      </c>
      <c r="S46" s="98">
        <f t="shared" si="14"/>
        <v>0</v>
      </c>
      <c r="T46" s="98">
        <f t="shared" si="14"/>
        <v>0</v>
      </c>
      <c r="U46" s="98">
        <f t="shared" si="14"/>
        <v>0</v>
      </c>
      <c r="V46" s="98">
        <f t="shared" si="14"/>
        <v>0</v>
      </c>
      <c r="W46" s="98">
        <f t="shared" si="14"/>
        <v>0</v>
      </c>
      <c r="X46" s="98">
        <f t="shared" si="14"/>
        <v>0</v>
      </c>
      <c r="Y46" s="98">
        <f t="shared" si="14"/>
        <v>0</v>
      </c>
      <c r="Z46" s="98">
        <f t="shared" si="14"/>
        <v>0</v>
      </c>
      <c r="AA46" s="98">
        <f t="shared" si="14"/>
        <v>0</v>
      </c>
      <c r="AB46" s="102" t="s">
        <v>133</v>
      </c>
      <c r="AG46" s="155"/>
    </row>
    <row r="47" spans="1:33" ht="51.75" customHeight="1">
      <c r="A47" s="85" t="s">
        <v>134</v>
      </c>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02" t="s">
        <v>135</v>
      </c>
      <c r="AG47" s="152">
        <f t="shared" ref="AG47:AG52" si="15">SUM(B47:AA47)</f>
        <v>0</v>
      </c>
    </row>
    <row r="48" spans="1:33" ht="72" customHeight="1">
      <c r="A48" s="85" t="s">
        <v>136</v>
      </c>
      <c r="B48" s="166">
        <v>3.82</v>
      </c>
      <c r="C48" s="166">
        <v>3.82</v>
      </c>
      <c r="D48" s="166">
        <v>3.82</v>
      </c>
      <c r="E48" s="166">
        <v>3.82</v>
      </c>
      <c r="F48" s="166">
        <v>3.82</v>
      </c>
      <c r="G48" s="166">
        <v>3.82</v>
      </c>
      <c r="H48" s="166">
        <v>3.82</v>
      </c>
      <c r="I48" s="166">
        <v>3.82</v>
      </c>
      <c r="J48" s="166">
        <v>3.82</v>
      </c>
      <c r="K48" s="166">
        <v>3.82</v>
      </c>
      <c r="L48" s="166">
        <v>3.82</v>
      </c>
      <c r="M48" s="166">
        <v>3.82</v>
      </c>
      <c r="N48" s="166">
        <v>3.82</v>
      </c>
      <c r="O48" s="166">
        <v>3.82</v>
      </c>
      <c r="P48" s="166">
        <v>3.82</v>
      </c>
      <c r="Q48" s="166">
        <v>3.82</v>
      </c>
      <c r="R48" s="166">
        <v>3.82</v>
      </c>
      <c r="S48" s="166">
        <v>3.82</v>
      </c>
      <c r="T48" s="166">
        <v>3.82</v>
      </c>
      <c r="U48" s="166">
        <v>3.82</v>
      </c>
      <c r="V48" s="166">
        <v>3.82</v>
      </c>
      <c r="W48" s="166">
        <v>3.82</v>
      </c>
      <c r="X48" s="166">
        <v>3.82</v>
      </c>
      <c r="Y48" s="166">
        <v>3.82</v>
      </c>
      <c r="Z48" s="166">
        <v>3.82</v>
      </c>
      <c r="AA48" s="166">
        <v>3.82</v>
      </c>
      <c r="AB48" s="102" t="s">
        <v>137</v>
      </c>
      <c r="AG48" s="155"/>
    </row>
    <row r="49" spans="1:37" ht="40.5" customHeight="1">
      <c r="A49" s="85" t="s">
        <v>138</v>
      </c>
      <c r="B49" s="98">
        <f>IFERROR(B47*B48,"Needs Data")</f>
        <v>0</v>
      </c>
      <c r="C49" s="98">
        <f t="shared" ref="C49" si="16">IFERROR(C47*C48,"Needs Data")</f>
        <v>0</v>
      </c>
      <c r="D49" s="98">
        <f t="shared" ref="D49" si="17">IFERROR(D47*D48,"Needs Data")</f>
        <v>0</v>
      </c>
      <c r="E49" s="98">
        <f t="shared" ref="E49" si="18">IFERROR(E47*E48,"Needs Data")</f>
        <v>0</v>
      </c>
      <c r="F49" s="98">
        <f t="shared" ref="F49" si="19">IFERROR(F47*F48,"Needs Data")</f>
        <v>0</v>
      </c>
      <c r="G49" s="98">
        <f t="shared" ref="G49" si="20">IFERROR(G47*G48,"Needs Data")</f>
        <v>0</v>
      </c>
      <c r="H49" s="98">
        <f t="shared" ref="H49" si="21">IFERROR(H47*H48,"Needs Data")</f>
        <v>0</v>
      </c>
      <c r="I49" s="98">
        <f t="shared" ref="I49:AA49" si="22">IFERROR(I47*I48,"Needs Data")</f>
        <v>0</v>
      </c>
      <c r="J49" s="98">
        <f t="shared" si="22"/>
        <v>0</v>
      </c>
      <c r="K49" s="98">
        <f t="shared" si="22"/>
        <v>0</v>
      </c>
      <c r="L49" s="98">
        <f t="shared" si="22"/>
        <v>0</v>
      </c>
      <c r="M49" s="98">
        <f t="shared" si="22"/>
        <v>0</v>
      </c>
      <c r="N49" s="98">
        <f t="shared" si="22"/>
        <v>0</v>
      </c>
      <c r="O49" s="98">
        <f t="shared" si="22"/>
        <v>0</v>
      </c>
      <c r="P49" s="98">
        <f t="shared" si="22"/>
        <v>0</v>
      </c>
      <c r="Q49" s="98">
        <f t="shared" si="22"/>
        <v>0</v>
      </c>
      <c r="R49" s="98">
        <f t="shared" si="22"/>
        <v>0</v>
      </c>
      <c r="S49" s="98">
        <f t="shared" si="22"/>
        <v>0</v>
      </c>
      <c r="T49" s="98">
        <f t="shared" si="22"/>
        <v>0</v>
      </c>
      <c r="U49" s="98">
        <f t="shared" si="22"/>
        <v>0</v>
      </c>
      <c r="V49" s="98">
        <f t="shared" si="22"/>
        <v>0</v>
      </c>
      <c r="W49" s="98">
        <f t="shared" si="22"/>
        <v>0</v>
      </c>
      <c r="X49" s="98">
        <f t="shared" si="22"/>
        <v>0</v>
      </c>
      <c r="Y49" s="98">
        <f t="shared" si="22"/>
        <v>0</v>
      </c>
      <c r="Z49" s="98">
        <f t="shared" si="22"/>
        <v>0</v>
      </c>
      <c r="AA49" s="98">
        <f t="shared" si="22"/>
        <v>0</v>
      </c>
      <c r="AB49" s="102" t="s">
        <v>139</v>
      </c>
      <c r="AG49" s="152">
        <f t="shared" si="15"/>
        <v>0</v>
      </c>
    </row>
    <row r="50" spans="1:37" ht="66" customHeight="1">
      <c r="A50" s="85" t="s">
        <v>140</v>
      </c>
      <c r="B50" s="108" t="str">
        <f>IFERROR(B46/(B46+B49),"Needs Data")</f>
        <v>Needs Data</v>
      </c>
      <c r="C50" s="108" t="str">
        <f t="shared" ref="C50:AA50" si="23">IFERROR(C46/(C46+C49),"Needs Data")</f>
        <v>Needs Data</v>
      </c>
      <c r="D50" s="108" t="str">
        <f t="shared" si="23"/>
        <v>Needs Data</v>
      </c>
      <c r="E50" s="108" t="str">
        <f t="shared" si="23"/>
        <v>Needs Data</v>
      </c>
      <c r="F50" s="108" t="str">
        <f t="shared" si="23"/>
        <v>Needs Data</v>
      </c>
      <c r="G50" s="108" t="str">
        <f t="shared" si="23"/>
        <v>Needs Data</v>
      </c>
      <c r="H50" s="108" t="str">
        <f t="shared" si="23"/>
        <v>Needs Data</v>
      </c>
      <c r="I50" s="108" t="str">
        <f t="shared" si="23"/>
        <v>Needs Data</v>
      </c>
      <c r="J50" s="108" t="str">
        <f t="shared" si="23"/>
        <v>Needs Data</v>
      </c>
      <c r="K50" s="108" t="str">
        <f t="shared" si="23"/>
        <v>Needs Data</v>
      </c>
      <c r="L50" s="108" t="str">
        <f t="shared" si="23"/>
        <v>Needs Data</v>
      </c>
      <c r="M50" s="108" t="str">
        <f t="shared" si="23"/>
        <v>Needs Data</v>
      </c>
      <c r="N50" s="108" t="str">
        <f t="shared" si="23"/>
        <v>Needs Data</v>
      </c>
      <c r="O50" s="108" t="str">
        <f t="shared" si="23"/>
        <v>Needs Data</v>
      </c>
      <c r="P50" s="108" t="str">
        <f t="shared" si="23"/>
        <v>Needs Data</v>
      </c>
      <c r="Q50" s="108" t="str">
        <f t="shared" si="23"/>
        <v>Needs Data</v>
      </c>
      <c r="R50" s="108" t="str">
        <f t="shared" si="23"/>
        <v>Needs Data</v>
      </c>
      <c r="S50" s="108" t="str">
        <f t="shared" si="23"/>
        <v>Needs Data</v>
      </c>
      <c r="T50" s="108" t="str">
        <f t="shared" si="23"/>
        <v>Needs Data</v>
      </c>
      <c r="U50" s="108" t="str">
        <f t="shared" si="23"/>
        <v>Needs Data</v>
      </c>
      <c r="V50" s="108" t="str">
        <f t="shared" si="23"/>
        <v>Needs Data</v>
      </c>
      <c r="W50" s="108" t="str">
        <f t="shared" si="23"/>
        <v>Needs Data</v>
      </c>
      <c r="X50" s="108" t="str">
        <f t="shared" si="23"/>
        <v>Needs Data</v>
      </c>
      <c r="Y50" s="108" t="str">
        <f t="shared" si="23"/>
        <v>Needs Data</v>
      </c>
      <c r="Z50" s="108" t="str">
        <f t="shared" si="23"/>
        <v>Needs Data</v>
      </c>
      <c r="AA50" s="108" t="str">
        <f t="shared" si="23"/>
        <v>Needs Data</v>
      </c>
      <c r="AB50" s="102" t="s">
        <v>141</v>
      </c>
      <c r="AG50" s="155"/>
    </row>
    <row r="51" spans="1:37" ht="66" customHeight="1">
      <c r="A51" s="85" t="s">
        <v>142</v>
      </c>
      <c r="B51" s="109">
        <f>SUM(B7,B8,B9,B10,B11,B30,B31)</f>
        <v>0</v>
      </c>
      <c r="C51" s="109">
        <f t="shared" ref="C51:AA51" si="24">SUM(C7,C8,C9,C10,C11,C30,C31)</f>
        <v>0</v>
      </c>
      <c r="D51" s="109">
        <f t="shared" si="24"/>
        <v>0</v>
      </c>
      <c r="E51" s="109">
        <f t="shared" si="24"/>
        <v>0</v>
      </c>
      <c r="F51" s="109">
        <f t="shared" si="24"/>
        <v>0</v>
      </c>
      <c r="G51" s="109">
        <f t="shared" si="24"/>
        <v>0</v>
      </c>
      <c r="H51" s="109">
        <f t="shared" si="24"/>
        <v>0</v>
      </c>
      <c r="I51" s="109">
        <f t="shared" si="24"/>
        <v>0</v>
      </c>
      <c r="J51" s="109">
        <f t="shared" si="24"/>
        <v>0</v>
      </c>
      <c r="K51" s="109">
        <f t="shared" si="24"/>
        <v>0</v>
      </c>
      <c r="L51" s="109">
        <f t="shared" si="24"/>
        <v>0</v>
      </c>
      <c r="M51" s="109">
        <f t="shared" si="24"/>
        <v>0</v>
      </c>
      <c r="N51" s="109">
        <f t="shared" si="24"/>
        <v>0</v>
      </c>
      <c r="O51" s="109">
        <f t="shared" si="24"/>
        <v>0</v>
      </c>
      <c r="P51" s="109">
        <f t="shared" si="24"/>
        <v>0</v>
      </c>
      <c r="Q51" s="109">
        <f t="shared" si="24"/>
        <v>0</v>
      </c>
      <c r="R51" s="109">
        <f t="shared" si="24"/>
        <v>0</v>
      </c>
      <c r="S51" s="109">
        <f t="shared" si="24"/>
        <v>0</v>
      </c>
      <c r="T51" s="109">
        <f t="shared" si="24"/>
        <v>0</v>
      </c>
      <c r="U51" s="109">
        <f t="shared" si="24"/>
        <v>0</v>
      </c>
      <c r="V51" s="109">
        <f t="shared" si="24"/>
        <v>0</v>
      </c>
      <c r="W51" s="109">
        <f t="shared" si="24"/>
        <v>0</v>
      </c>
      <c r="X51" s="109">
        <f t="shared" si="24"/>
        <v>0</v>
      </c>
      <c r="Y51" s="109">
        <f t="shared" si="24"/>
        <v>0</v>
      </c>
      <c r="Z51" s="109">
        <f t="shared" si="24"/>
        <v>0</v>
      </c>
      <c r="AA51" s="109">
        <f t="shared" si="24"/>
        <v>0</v>
      </c>
      <c r="AB51" s="102" t="s">
        <v>143</v>
      </c>
      <c r="AG51" s="152">
        <f t="shared" si="15"/>
        <v>0</v>
      </c>
    </row>
    <row r="52" spans="1:37" ht="66" customHeight="1" thickBot="1">
      <c r="A52" s="85" t="s">
        <v>144</v>
      </c>
      <c r="B52" s="110" t="str">
        <f t="shared" ref="B52:AA52" si="25">IFERROR((SUM(B6,B12,B13,B32,B33,B34)*B50),"Needs Data")</f>
        <v>Needs Data</v>
      </c>
      <c r="C52" s="110" t="str">
        <f t="shared" si="25"/>
        <v>Needs Data</v>
      </c>
      <c r="D52" s="110" t="str">
        <f t="shared" si="25"/>
        <v>Needs Data</v>
      </c>
      <c r="E52" s="110" t="str">
        <f t="shared" si="25"/>
        <v>Needs Data</v>
      </c>
      <c r="F52" s="110" t="str">
        <f t="shared" si="25"/>
        <v>Needs Data</v>
      </c>
      <c r="G52" s="110" t="str">
        <f t="shared" si="25"/>
        <v>Needs Data</v>
      </c>
      <c r="H52" s="110" t="str">
        <f t="shared" si="25"/>
        <v>Needs Data</v>
      </c>
      <c r="I52" s="110" t="str">
        <f t="shared" si="25"/>
        <v>Needs Data</v>
      </c>
      <c r="J52" s="110" t="str">
        <f t="shared" si="25"/>
        <v>Needs Data</v>
      </c>
      <c r="K52" s="110" t="str">
        <f t="shared" si="25"/>
        <v>Needs Data</v>
      </c>
      <c r="L52" s="110" t="str">
        <f t="shared" si="25"/>
        <v>Needs Data</v>
      </c>
      <c r="M52" s="110" t="str">
        <f t="shared" si="25"/>
        <v>Needs Data</v>
      </c>
      <c r="N52" s="110" t="str">
        <f t="shared" si="25"/>
        <v>Needs Data</v>
      </c>
      <c r="O52" s="110" t="str">
        <f t="shared" si="25"/>
        <v>Needs Data</v>
      </c>
      <c r="P52" s="110" t="str">
        <f t="shared" si="25"/>
        <v>Needs Data</v>
      </c>
      <c r="Q52" s="110" t="str">
        <f t="shared" si="25"/>
        <v>Needs Data</v>
      </c>
      <c r="R52" s="110" t="str">
        <f t="shared" si="25"/>
        <v>Needs Data</v>
      </c>
      <c r="S52" s="110" t="str">
        <f t="shared" si="25"/>
        <v>Needs Data</v>
      </c>
      <c r="T52" s="110" t="str">
        <f t="shared" si="25"/>
        <v>Needs Data</v>
      </c>
      <c r="U52" s="110" t="str">
        <f t="shared" si="25"/>
        <v>Needs Data</v>
      </c>
      <c r="V52" s="110" t="str">
        <f t="shared" si="25"/>
        <v>Needs Data</v>
      </c>
      <c r="W52" s="110" t="str">
        <f t="shared" si="25"/>
        <v>Needs Data</v>
      </c>
      <c r="X52" s="110" t="str">
        <f t="shared" si="25"/>
        <v>Needs Data</v>
      </c>
      <c r="Y52" s="110" t="str">
        <f t="shared" si="25"/>
        <v>Needs Data</v>
      </c>
      <c r="Z52" s="110" t="str">
        <f t="shared" si="25"/>
        <v>Needs Data</v>
      </c>
      <c r="AA52" s="110" t="str">
        <f t="shared" si="25"/>
        <v>Needs Data</v>
      </c>
      <c r="AB52" s="102" t="s">
        <v>145</v>
      </c>
      <c r="AG52" s="153">
        <f t="shared" si="15"/>
        <v>0</v>
      </c>
    </row>
    <row r="53" spans="1:37" ht="51.75" customHeight="1" thickTop="1">
      <c r="A53" s="85" t="s">
        <v>146</v>
      </c>
      <c r="B53" s="98">
        <f>SUM(B51:B52)</f>
        <v>0</v>
      </c>
      <c r="C53" s="98">
        <f t="shared" ref="C53:U53" si="26">SUM(C51:C52)</f>
        <v>0</v>
      </c>
      <c r="D53" s="98">
        <f t="shared" si="26"/>
        <v>0</v>
      </c>
      <c r="E53" s="98">
        <f t="shared" si="26"/>
        <v>0</v>
      </c>
      <c r="F53" s="98">
        <f t="shared" si="26"/>
        <v>0</v>
      </c>
      <c r="G53" s="98">
        <f t="shared" si="26"/>
        <v>0</v>
      </c>
      <c r="H53" s="98">
        <f t="shared" si="26"/>
        <v>0</v>
      </c>
      <c r="I53" s="98">
        <f t="shared" si="26"/>
        <v>0</v>
      </c>
      <c r="J53" s="98">
        <f t="shared" si="26"/>
        <v>0</v>
      </c>
      <c r="K53" s="98">
        <f t="shared" si="26"/>
        <v>0</v>
      </c>
      <c r="L53" s="98">
        <f t="shared" si="26"/>
        <v>0</v>
      </c>
      <c r="M53" s="98">
        <f t="shared" si="26"/>
        <v>0</v>
      </c>
      <c r="N53" s="98">
        <f t="shared" si="26"/>
        <v>0</v>
      </c>
      <c r="O53" s="98">
        <f t="shared" si="26"/>
        <v>0</v>
      </c>
      <c r="P53" s="98">
        <f t="shared" si="26"/>
        <v>0</v>
      </c>
      <c r="Q53" s="98">
        <f t="shared" si="26"/>
        <v>0</v>
      </c>
      <c r="R53" s="98">
        <f t="shared" si="26"/>
        <v>0</v>
      </c>
      <c r="S53" s="98">
        <f t="shared" si="26"/>
        <v>0</v>
      </c>
      <c r="T53" s="98">
        <f t="shared" si="26"/>
        <v>0</v>
      </c>
      <c r="U53" s="98">
        <f t="shared" si="26"/>
        <v>0</v>
      </c>
      <c r="V53" s="98">
        <f t="shared" ref="V53" si="27">SUM(V51:V52)</f>
        <v>0</v>
      </c>
      <c r="W53" s="98">
        <f t="shared" ref="W53" si="28">SUM(W51:W52)</f>
        <v>0</v>
      </c>
      <c r="X53" s="98">
        <f t="shared" ref="X53" si="29">SUM(X51:X52)</f>
        <v>0</v>
      </c>
      <c r="Y53" s="98">
        <f t="shared" ref="Y53" si="30">SUM(Y51:Y52)</f>
        <v>0</v>
      </c>
      <c r="Z53" s="98">
        <f t="shared" ref="Z53" si="31">SUM(Z51:Z52)</f>
        <v>0</v>
      </c>
      <c r="AA53" s="98">
        <f t="shared" ref="AA53" si="32">SUM(AA51:AA52)</f>
        <v>0</v>
      </c>
      <c r="AB53" s="102" t="s">
        <v>147</v>
      </c>
      <c r="AG53" s="241" t="s">
        <v>148</v>
      </c>
      <c r="AH53" s="242"/>
      <c r="AI53" s="242"/>
      <c r="AJ53" s="242"/>
      <c r="AK53" s="243"/>
    </row>
    <row r="54" spans="1:37" ht="49.5" customHeight="1" thickBot="1">
      <c r="A54" s="123" t="s">
        <v>149</v>
      </c>
      <c r="B54" s="231">
        <f>SUM(B53:AA53)</f>
        <v>0</v>
      </c>
      <c r="C54" s="232"/>
      <c r="D54" s="232"/>
      <c r="E54" s="232"/>
      <c r="F54" s="232"/>
      <c r="G54" s="232"/>
      <c r="H54" s="232"/>
      <c r="I54" s="232"/>
      <c r="J54" s="124"/>
      <c r="K54" s="124"/>
      <c r="L54" s="124"/>
      <c r="M54" s="124"/>
      <c r="N54" s="124"/>
      <c r="O54" s="124"/>
      <c r="P54" s="124"/>
      <c r="Q54" s="124"/>
      <c r="R54" s="124"/>
      <c r="S54" s="124"/>
      <c r="T54" s="124"/>
      <c r="U54" s="124"/>
      <c r="V54" s="124"/>
      <c r="W54" s="124"/>
      <c r="X54" s="124"/>
      <c r="Y54" s="124"/>
      <c r="Z54" s="124"/>
      <c r="AA54" s="124"/>
      <c r="AB54" s="125" t="s">
        <v>150</v>
      </c>
      <c r="AG54" s="156" t="str">
        <f>IF(SUM(AG51,AG52)=B54,"CORRECT","ERROR")</f>
        <v>CORRECT</v>
      </c>
      <c r="AH54" s="239" t="s">
        <v>151</v>
      </c>
      <c r="AI54" s="239"/>
      <c r="AJ54" s="239"/>
      <c r="AK54" s="240"/>
    </row>
    <row r="55" spans="1:37" ht="14.25" thickTop="1" thickBot="1">
      <c r="A55" s="111"/>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3"/>
    </row>
    <row r="56" spans="1:37" ht="21.75" thickTop="1" thickBot="1">
      <c r="A56" s="255" t="s">
        <v>152</v>
      </c>
      <c r="B56" s="256"/>
      <c r="C56" s="256"/>
      <c r="D56" s="256"/>
      <c r="E56" s="256"/>
      <c r="F56" s="256"/>
      <c r="G56" s="256"/>
      <c r="H56" s="256"/>
      <c r="I56" s="257"/>
      <c r="J56" s="80"/>
      <c r="K56" s="80"/>
      <c r="L56" s="80"/>
      <c r="M56" s="80"/>
      <c r="N56" s="80"/>
      <c r="O56" s="80"/>
      <c r="P56" s="80"/>
      <c r="Q56" s="80"/>
      <c r="R56" s="80"/>
      <c r="S56" s="80"/>
      <c r="T56" s="80"/>
      <c r="U56" s="80"/>
      <c r="V56" s="80"/>
      <c r="W56" s="80"/>
      <c r="X56" s="80"/>
      <c r="Y56" s="80"/>
      <c r="Z56" s="80"/>
      <c r="AA56" s="80"/>
      <c r="AB56" s="80"/>
      <c r="AC56" s="126"/>
    </row>
    <row r="57" spans="1:37" ht="39.75" thickTop="1">
      <c r="A57" s="82" t="s">
        <v>153</v>
      </c>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01"/>
      <c r="AG57" s="151" t="s">
        <v>154</v>
      </c>
    </row>
    <row r="58" spans="1:37">
      <c r="A58" s="84"/>
      <c r="B58" s="150" t="str">
        <f>+B$5</f>
        <v>"GHGRP Facility Name"</v>
      </c>
      <c r="C58" s="150" t="str">
        <f t="shared" ref="C58:AA58" si="33">+C$5</f>
        <v>"GHGRP Facility Name"</v>
      </c>
      <c r="D58" s="150" t="str">
        <f t="shared" si="33"/>
        <v>"GHGRP Facility Name"</v>
      </c>
      <c r="E58" s="150" t="str">
        <f t="shared" si="33"/>
        <v>"GHGRP Facility Name"</v>
      </c>
      <c r="F58" s="150" t="str">
        <f t="shared" si="33"/>
        <v>"GHGRP Facility Name"</v>
      </c>
      <c r="G58" s="150" t="str">
        <f t="shared" si="33"/>
        <v>"GHGRP Facility Name"</v>
      </c>
      <c r="H58" s="150" t="str">
        <f t="shared" si="33"/>
        <v>"GHGRP Facility Name"</v>
      </c>
      <c r="I58" s="150" t="str">
        <f t="shared" si="33"/>
        <v>"GHGRP Facility Name"</v>
      </c>
      <c r="J58" s="150" t="str">
        <f t="shared" si="33"/>
        <v>"GHGRP Facility Name"</v>
      </c>
      <c r="K58" s="150" t="str">
        <f t="shared" si="33"/>
        <v>"GHGRP Facility Name"</v>
      </c>
      <c r="L58" s="150" t="str">
        <f t="shared" si="33"/>
        <v>"GHGRP Facility Name"</v>
      </c>
      <c r="M58" s="150" t="str">
        <f t="shared" si="33"/>
        <v>"GHGRP Facility Name"</v>
      </c>
      <c r="N58" s="150" t="str">
        <f t="shared" si="33"/>
        <v>"GHGRP Facility Name"</v>
      </c>
      <c r="O58" s="150" t="str">
        <f t="shared" si="33"/>
        <v>"GHGRP Facility Name"</v>
      </c>
      <c r="P58" s="150" t="str">
        <f t="shared" si="33"/>
        <v>"GHGRP Facility Name"</v>
      </c>
      <c r="Q58" s="150" t="str">
        <f t="shared" si="33"/>
        <v>"GHGRP Facility Name"</v>
      </c>
      <c r="R58" s="150" t="str">
        <f t="shared" si="33"/>
        <v>"GHGRP Facility Name"</v>
      </c>
      <c r="S58" s="150" t="str">
        <f t="shared" si="33"/>
        <v>"GHGRP Facility Name"</v>
      </c>
      <c r="T58" s="150" t="str">
        <f t="shared" si="33"/>
        <v>"GHGRP Facility Name"</v>
      </c>
      <c r="U58" s="150" t="str">
        <f t="shared" si="33"/>
        <v>"GHGRP Facility Name"</v>
      </c>
      <c r="V58" s="150" t="str">
        <f t="shared" si="33"/>
        <v>"GHGRP Facility Name"</v>
      </c>
      <c r="W58" s="150" t="str">
        <f t="shared" si="33"/>
        <v>"GHGRP Facility Name"</v>
      </c>
      <c r="X58" s="150" t="str">
        <f t="shared" si="33"/>
        <v>"GHGRP Facility Name"</v>
      </c>
      <c r="Y58" s="150" t="str">
        <f t="shared" si="33"/>
        <v>"GHGRP Facility Name"</v>
      </c>
      <c r="Z58" s="150" t="str">
        <f t="shared" si="33"/>
        <v>"GHGRP Facility Name"</v>
      </c>
      <c r="AA58" s="150" t="str">
        <f t="shared" si="33"/>
        <v>"GHGRP Facility Name"</v>
      </c>
      <c r="AB58" s="321" t="s">
        <v>127</v>
      </c>
      <c r="AC58" s="322"/>
      <c r="AG58" s="152"/>
    </row>
    <row r="59" spans="1:37" ht="39" customHeight="1">
      <c r="A59" s="85" t="s">
        <v>155</v>
      </c>
      <c r="B59" s="167">
        <v>0.87</v>
      </c>
      <c r="C59" s="167">
        <v>0.87</v>
      </c>
      <c r="D59" s="167">
        <v>0.87</v>
      </c>
      <c r="E59" s="167">
        <v>0.87</v>
      </c>
      <c r="F59" s="167">
        <v>0.87</v>
      </c>
      <c r="G59" s="167">
        <v>0.87</v>
      </c>
      <c r="H59" s="167">
        <v>0.87</v>
      </c>
      <c r="I59" s="167">
        <v>0.87</v>
      </c>
      <c r="J59" s="167">
        <v>0.87</v>
      </c>
      <c r="K59" s="167">
        <v>0.87</v>
      </c>
      <c r="L59" s="167">
        <v>0.87</v>
      </c>
      <c r="M59" s="167">
        <v>0.87</v>
      </c>
      <c r="N59" s="167">
        <v>0.87</v>
      </c>
      <c r="O59" s="167">
        <v>0.87</v>
      </c>
      <c r="P59" s="167">
        <v>0.87</v>
      </c>
      <c r="Q59" s="167">
        <v>0.87</v>
      </c>
      <c r="R59" s="167">
        <v>0.87</v>
      </c>
      <c r="S59" s="167">
        <v>0.87</v>
      </c>
      <c r="T59" s="167">
        <v>0.87</v>
      </c>
      <c r="U59" s="167">
        <v>0.87</v>
      </c>
      <c r="V59" s="167">
        <v>0.87</v>
      </c>
      <c r="W59" s="167">
        <v>0.87</v>
      </c>
      <c r="X59" s="167">
        <v>0.87</v>
      </c>
      <c r="Y59" s="167">
        <v>0.87</v>
      </c>
      <c r="Z59" s="167">
        <v>0.87</v>
      </c>
      <c r="AA59" s="167">
        <v>0.87</v>
      </c>
      <c r="AB59" s="251" t="s">
        <v>156</v>
      </c>
      <c r="AC59" s="252"/>
      <c r="AG59" s="155"/>
    </row>
    <row r="60" spans="1:37" ht="36" customHeight="1">
      <c r="A60" s="85" t="s">
        <v>157</v>
      </c>
      <c r="B60" s="98">
        <f>B44</f>
        <v>0</v>
      </c>
      <c r="C60" s="98">
        <f t="shared" ref="C60:AA60" si="34">C44</f>
        <v>0</v>
      </c>
      <c r="D60" s="98">
        <f t="shared" si="34"/>
        <v>0</v>
      </c>
      <c r="E60" s="98">
        <f t="shared" si="34"/>
        <v>0</v>
      </c>
      <c r="F60" s="98">
        <f t="shared" si="34"/>
        <v>0</v>
      </c>
      <c r="G60" s="98">
        <f t="shared" si="34"/>
        <v>0</v>
      </c>
      <c r="H60" s="98">
        <f t="shared" si="34"/>
        <v>0</v>
      </c>
      <c r="I60" s="98">
        <f t="shared" si="34"/>
        <v>0</v>
      </c>
      <c r="J60" s="98">
        <f t="shared" si="34"/>
        <v>0</v>
      </c>
      <c r="K60" s="98">
        <f t="shared" si="34"/>
        <v>0</v>
      </c>
      <c r="L60" s="98">
        <f t="shared" si="34"/>
        <v>0</v>
      </c>
      <c r="M60" s="98">
        <f t="shared" si="34"/>
        <v>0</v>
      </c>
      <c r="N60" s="98">
        <f t="shared" si="34"/>
        <v>0</v>
      </c>
      <c r="O60" s="98">
        <f t="shared" si="34"/>
        <v>0</v>
      </c>
      <c r="P60" s="98">
        <f t="shared" si="34"/>
        <v>0</v>
      </c>
      <c r="Q60" s="98">
        <f t="shared" si="34"/>
        <v>0</v>
      </c>
      <c r="R60" s="98">
        <f t="shared" si="34"/>
        <v>0</v>
      </c>
      <c r="S60" s="98">
        <f t="shared" si="34"/>
        <v>0</v>
      </c>
      <c r="T60" s="98">
        <f t="shared" si="34"/>
        <v>0</v>
      </c>
      <c r="U60" s="98">
        <f t="shared" si="34"/>
        <v>0</v>
      </c>
      <c r="V60" s="98">
        <f t="shared" si="34"/>
        <v>0</v>
      </c>
      <c r="W60" s="98">
        <f t="shared" si="34"/>
        <v>0</v>
      </c>
      <c r="X60" s="98">
        <f t="shared" si="34"/>
        <v>0</v>
      </c>
      <c r="Y60" s="98">
        <f t="shared" si="34"/>
        <v>0</v>
      </c>
      <c r="Z60" s="98">
        <f t="shared" si="34"/>
        <v>0</v>
      </c>
      <c r="AA60" s="98">
        <f t="shared" si="34"/>
        <v>0</v>
      </c>
      <c r="AB60" s="251" t="s">
        <v>158</v>
      </c>
      <c r="AC60" s="252"/>
      <c r="AG60" s="152">
        <f t="shared" ref="AG60:AG61" si="35">SUM(B60:AA60)</f>
        <v>0</v>
      </c>
    </row>
    <row r="61" spans="1:37" ht="24.75" customHeight="1" thickBot="1">
      <c r="A61" s="85" t="s">
        <v>159</v>
      </c>
      <c r="B61" s="98">
        <f>B60*B59</f>
        <v>0</v>
      </c>
      <c r="C61" s="98">
        <f t="shared" ref="C61:AA61" si="36">C60*C59</f>
        <v>0</v>
      </c>
      <c r="D61" s="98">
        <f t="shared" si="36"/>
        <v>0</v>
      </c>
      <c r="E61" s="98">
        <f t="shared" si="36"/>
        <v>0</v>
      </c>
      <c r="F61" s="98">
        <f t="shared" si="36"/>
        <v>0</v>
      </c>
      <c r="G61" s="98">
        <f t="shared" si="36"/>
        <v>0</v>
      </c>
      <c r="H61" s="98">
        <f t="shared" si="36"/>
        <v>0</v>
      </c>
      <c r="I61" s="98">
        <f t="shared" si="36"/>
        <v>0</v>
      </c>
      <c r="J61" s="98">
        <f t="shared" si="36"/>
        <v>0</v>
      </c>
      <c r="K61" s="98">
        <f t="shared" si="36"/>
        <v>0</v>
      </c>
      <c r="L61" s="98">
        <f t="shared" si="36"/>
        <v>0</v>
      </c>
      <c r="M61" s="98">
        <f t="shared" si="36"/>
        <v>0</v>
      </c>
      <c r="N61" s="98">
        <f t="shared" si="36"/>
        <v>0</v>
      </c>
      <c r="O61" s="98">
        <f t="shared" si="36"/>
        <v>0</v>
      </c>
      <c r="P61" s="98">
        <f t="shared" si="36"/>
        <v>0</v>
      </c>
      <c r="Q61" s="98">
        <f t="shared" si="36"/>
        <v>0</v>
      </c>
      <c r="R61" s="98">
        <f t="shared" si="36"/>
        <v>0</v>
      </c>
      <c r="S61" s="98">
        <f t="shared" si="36"/>
        <v>0</v>
      </c>
      <c r="T61" s="98">
        <f t="shared" si="36"/>
        <v>0</v>
      </c>
      <c r="U61" s="98">
        <f t="shared" si="36"/>
        <v>0</v>
      </c>
      <c r="V61" s="98">
        <f t="shared" si="36"/>
        <v>0</v>
      </c>
      <c r="W61" s="98">
        <f t="shared" si="36"/>
        <v>0</v>
      </c>
      <c r="X61" s="98">
        <f t="shared" si="36"/>
        <v>0</v>
      </c>
      <c r="Y61" s="98">
        <f t="shared" si="36"/>
        <v>0</v>
      </c>
      <c r="Z61" s="98">
        <f t="shared" si="36"/>
        <v>0</v>
      </c>
      <c r="AA61" s="98">
        <f t="shared" si="36"/>
        <v>0</v>
      </c>
      <c r="AB61" s="251" t="s">
        <v>160</v>
      </c>
      <c r="AC61" s="252"/>
      <c r="AG61" s="154">
        <f t="shared" si="35"/>
        <v>0</v>
      </c>
    </row>
    <row r="62" spans="1:37" ht="31.5" customHeight="1" thickTop="1" thickBot="1">
      <c r="A62" s="123" t="s">
        <v>161</v>
      </c>
      <c r="B62" s="231">
        <f>SUM(B61:AA61)</f>
        <v>0</v>
      </c>
      <c r="C62" s="232"/>
      <c r="D62" s="232"/>
      <c r="E62" s="232"/>
      <c r="F62" s="232"/>
      <c r="G62" s="232"/>
      <c r="H62" s="232"/>
      <c r="I62" s="232"/>
      <c r="J62" s="124"/>
      <c r="K62" s="124"/>
      <c r="L62" s="124"/>
      <c r="M62" s="124"/>
      <c r="N62" s="124"/>
      <c r="O62" s="124"/>
      <c r="P62" s="124"/>
      <c r="Q62" s="124"/>
      <c r="R62" s="124"/>
      <c r="S62" s="124"/>
      <c r="T62" s="124"/>
      <c r="U62" s="124"/>
      <c r="V62" s="124"/>
      <c r="W62" s="124"/>
      <c r="X62" s="124"/>
      <c r="Y62" s="124"/>
      <c r="Z62" s="124"/>
      <c r="AA62" s="124"/>
      <c r="AB62" s="253" t="s">
        <v>162</v>
      </c>
      <c r="AC62" s="254"/>
      <c r="AG62" s="157" t="str">
        <f>IF(AG61=B62,"CORRECT","ERROR")</f>
        <v>CORRECT</v>
      </c>
      <c r="AH62" s="226" t="s">
        <v>163</v>
      </c>
      <c r="AI62" s="226"/>
      <c r="AJ62" s="226"/>
      <c r="AK62" s="227"/>
    </row>
    <row r="63" spans="1:37" ht="23.25" customHeight="1" thickTop="1" thickBot="1">
      <c r="A63" s="111"/>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3"/>
      <c r="AC63" s="113"/>
    </row>
    <row r="64" spans="1:37" ht="21.75" thickTop="1" thickBot="1">
      <c r="A64" s="233" t="s">
        <v>164</v>
      </c>
      <c r="B64" s="234"/>
      <c r="C64" s="234"/>
      <c r="D64" s="234"/>
      <c r="E64" s="234"/>
      <c r="F64" s="234"/>
      <c r="G64" s="234"/>
      <c r="H64" s="234"/>
      <c r="I64" s="235"/>
      <c r="J64" s="80"/>
      <c r="K64" s="80"/>
      <c r="L64" s="80"/>
      <c r="M64" s="80"/>
      <c r="N64" s="80"/>
      <c r="O64" s="80"/>
      <c r="P64" s="80"/>
      <c r="Q64" s="80"/>
      <c r="R64" s="80"/>
      <c r="S64" s="80"/>
      <c r="T64" s="80"/>
      <c r="U64" s="80"/>
      <c r="V64" s="80"/>
      <c r="W64" s="80"/>
      <c r="X64" s="80"/>
      <c r="Y64" s="80"/>
      <c r="Z64" s="80"/>
      <c r="AA64" s="80"/>
      <c r="AB64" s="80"/>
      <c r="AC64" s="126"/>
    </row>
    <row r="65" spans="1:37" ht="52.5" thickTop="1">
      <c r="A65" s="82" t="s">
        <v>165</v>
      </c>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7"/>
      <c r="AC65" s="127"/>
      <c r="AG65" s="151" t="s">
        <v>166</v>
      </c>
    </row>
    <row r="66" spans="1:37" ht="15" customHeight="1">
      <c r="A66" s="128"/>
      <c r="B66" s="150" t="str">
        <f>+B$5</f>
        <v>"GHGRP Facility Name"</v>
      </c>
      <c r="C66" s="150" t="str">
        <f t="shared" ref="C66:AA66" si="37">+C$5</f>
        <v>"GHGRP Facility Name"</v>
      </c>
      <c r="D66" s="150" t="str">
        <f t="shared" si="37"/>
        <v>"GHGRP Facility Name"</v>
      </c>
      <c r="E66" s="150" t="str">
        <f t="shared" si="37"/>
        <v>"GHGRP Facility Name"</v>
      </c>
      <c r="F66" s="150" t="str">
        <f t="shared" si="37"/>
        <v>"GHGRP Facility Name"</v>
      </c>
      <c r="G66" s="150" t="str">
        <f t="shared" si="37"/>
        <v>"GHGRP Facility Name"</v>
      </c>
      <c r="H66" s="150" t="str">
        <f t="shared" si="37"/>
        <v>"GHGRP Facility Name"</v>
      </c>
      <c r="I66" s="150" t="str">
        <f t="shared" si="37"/>
        <v>"GHGRP Facility Name"</v>
      </c>
      <c r="J66" s="150" t="str">
        <f t="shared" si="37"/>
        <v>"GHGRP Facility Name"</v>
      </c>
      <c r="K66" s="150" t="str">
        <f t="shared" si="37"/>
        <v>"GHGRP Facility Name"</v>
      </c>
      <c r="L66" s="150" t="str">
        <f t="shared" si="37"/>
        <v>"GHGRP Facility Name"</v>
      </c>
      <c r="M66" s="150" t="str">
        <f t="shared" si="37"/>
        <v>"GHGRP Facility Name"</v>
      </c>
      <c r="N66" s="150" t="str">
        <f t="shared" si="37"/>
        <v>"GHGRP Facility Name"</v>
      </c>
      <c r="O66" s="150" t="str">
        <f t="shared" si="37"/>
        <v>"GHGRP Facility Name"</v>
      </c>
      <c r="P66" s="150" t="str">
        <f t="shared" si="37"/>
        <v>"GHGRP Facility Name"</v>
      </c>
      <c r="Q66" s="150" t="str">
        <f t="shared" si="37"/>
        <v>"GHGRP Facility Name"</v>
      </c>
      <c r="R66" s="150" t="str">
        <f t="shared" si="37"/>
        <v>"GHGRP Facility Name"</v>
      </c>
      <c r="S66" s="150" t="str">
        <f t="shared" si="37"/>
        <v>"GHGRP Facility Name"</v>
      </c>
      <c r="T66" s="150" t="str">
        <f t="shared" si="37"/>
        <v>"GHGRP Facility Name"</v>
      </c>
      <c r="U66" s="150" t="str">
        <f t="shared" si="37"/>
        <v>"GHGRP Facility Name"</v>
      </c>
      <c r="V66" s="150" t="str">
        <f t="shared" si="37"/>
        <v>"GHGRP Facility Name"</v>
      </c>
      <c r="W66" s="150" t="str">
        <f t="shared" si="37"/>
        <v>"GHGRP Facility Name"</v>
      </c>
      <c r="X66" s="150" t="str">
        <f t="shared" si="37"/>
        <v>"GHGRP Facility Name"</v>
      </c>
      <c r="Y66" s="150" t="str">
        <f t="shared" si="37"/>
        <v>"GHGRP Facility Name"</v>
      </c>
      <c r="Z66" s="150" t="str">
        <f t="shared" si="37"/>
        <v>"GHGRP Facility Name"</v>
      </c>
      <c r="AA66" s="150" t="str">
        <f t="shared" si="37"/>
        <v>"GHGRP Facility Name"</v>
      </c>
      <c r="AB66" s="323" t="s">
        <v>167</v>
      </c>
      <c r="AC66" s="324"/>
      <c r="AG66" s="158"/>
    </row>
    <row r="67" spans="1:37" ht="26.25" thickBot="1">
      <c r="A67" s="85" t="s">
        <v>168</v>
      </c>
      <c r="B67" s="115" t="str">
        <f>IFERROR(B53/(B61*'Emission Factor References'!$D$11),"Needs Data")</f>
        <v>Needs Data</v>
      </c>
      <c r="C67" s="115" t="str">
        <f>IFERROR(C53/(C61*'Emission Factor References'!$D$11),"Needs Data")</f>
        <v>Needs Data</v>
      </c>
      <c r="D67" s="115" t="str">
        <f>IFERROR(D53/(D61*'Emission Factor References'!$D$11),"Needs Data")</f>
        <v>Needs Data</v>
      </c>
      <c r="E67" s="115" t="str">
        <f>IFERROR(E53/(E61*'Emission Factor References'!$D$11),"Needs Data")</f>
        <v>Needs Data</v>
      </c>
      <c r="F67" s="115" t="str">
        <f>IFERROR(F53/(F61*'Emission Factor References'!$D$11),"Needs Data")</f>
        <v>Needs Data</v>
      </c>
      <c r="G67" s="115" t="str">
        <f>IFERROR(G53/(G61*'Emission Factor References'!$D$11),"Needs Data")</f>
        <v>Needs Data</v>
      </c>
      <c r="H67" s="115" t="str">
        <f>IFERROR(H53/(H61*'Emission Factor References'!$D$11),"Needs Data")</f>
        <v>Needs Data</v>
      </c>
      <c r="I67" s="115" t="str">
        <f>IFERROR(I53/(I61*'Emission Factor References'!$D$11),"Needs Data")</f>
        <v>Needs Data</v>
      </c>
      <c r="J67" s="115" t="str">
        <f>IFERROR(J53/(J61*'Emission Factor References'!$D$11),"Needs Data")</f>
        <v>Needs Data</v>
      </c>
      <c r="K67" s="115" t="str">
        <f>IFERROR(K53/(K61*'Emission Factor References'!$D$11),"Needs Data")</f>
        <v>Needs Data</v>
      </c>
      <c r="L67" s="115" t="str">
        <f>IFERROR(L53/(L61*'Emission Factor References'!$D$11),"Needs Data")</f>
        <v>Needs Data</v>
      </c>
      <c r="M67" s="115" t="str">
        <f>IFERROR(M53/(M61*'Emission Factor References'!$D$11),"Needs Data")</f>
        <v>Needs Data</v>
      </c>
      <c r="N67" s="115" t="str">
        <f>IFERROR(N53/(N61*'Emission Factor References'!$D$11),"Needs Data")</f>
        <v>Needs Data</v>
      </c>
      <c r="O67" s="115" t="str">
        <f>IFERROR(O53/(O61*'Emission Factor References'!$D$11),"Needs Data")</f>
        <v>Needs Data</v>
      </c>
      <c r="P67" s="115" t="str">
        <f>IFERROR(P53/(P61*'Emission Factor References'!$D$11),"Needs Data")</f>
        <v>Needs Data</v>
      </c>
      <c r="Q67" s="115" t="str">
        <f>IFERROR(Q53/(Q61*'Emission Factor References'!$D$11),"Needs Data")</f>
        <v>Needs Data</v>
      </c>
      <c r="R67" s="115" t="str">
        <f>IFERROR(R53/(R61*'Emission Factor References'!$D$11),"Needs Data")</f>
        <v>Needs Data</v>
      </c>
      <c r="S67" s="115" t="str">
        <f>IFERROR(S53/(S61*'Emission Factor References'!$D$11),"Needs Data")</f>
        <v>Needs Data</v>
      </c>
      <c r="T67" s="115" t="str">
        <f>IFERROR(T53/(T61*'Emission Factor References'!$D$11),"Needs Data")</f>
        <v>Needs Data</v>
      </c>
      <c r="U67" s="115" t="str">
        <f>IFERROR(U53/(U61*'Emission Factor References'!$D$11),"Needs Data")</f>
        <v>Needs Data</v>
      </c>
      <c r="V67" s="115" t="str">
        <f>IFERROR(V53/(V61*'Emission Factor References'!$D$11),"Needs Data")</f>
        <v>Needs Data</v>
      </c>
      <c r="W67" s="115" t="str">
        <f>IFERROR(W53/(W61*'Emission Factor References'!$D$11),"Needs Data")</f>
        <v>Needs Data</v>
      </c>
      <c r="X67" s="115" t="str">
        <f>IFERROR(X53/(X61*'Emission Factor References'!$D$11),"Needs Data")</f>
        <v>Needs Data</v>
      </c>
      <c r="Y67" s="115" t="str">
        <f>IFERROR(Y53/(Y61*'Emission Factor References'!$D$11),"Needs Data")</f>
        <v>Needs Data</v>
      </c>
      <c r="Z67" s="115" t="str">
        <f>IFERROR(Z53/(Z61*'Emission Factor References'!$D$11),"Needs Data")</f>
        <v>Needs Data</v>
      </c>
      <c r="AA67" s="115" t="str">
        <f>IFERROR(AA53/(AA61*'Emission Factor References'!$D$11),"Needs Data")</f>
        <v>Needs Data</v>
      </c>
      <c r="AB67" s="247" t="s">
        <v>169</v>
      </c>
      <c r="AC67" s="324"/>
      <c r="AG67" s="153">
        <f t="shared" ref="AG67" si="38">SUM(B67:AA67)</f>
        <v>0</v>
      </c>
    </row>
    <row r="68" spans="1:37" ht="27" thickTop="1" thickBot="1">
      <c r="A68" s="94" t="s">
        <v>170</v>
      </c>
      <c r="B68" s="248" t="str">
        <f>IFERROR(B54/(B62*'Emission Factor References'!$D$11),"Needs Data")</f>
        <v>Needs Data</v>
      </c>
      <c r="C68" s="249"/>
      <c r="D68" s="249"/>
      <c r="E68" s="249"/>
      <c r="F68" s="249"/>
      <c r="G68" s="249"/>
      <c r="H68" s="249"/>
      <c r="I68" s="249"/>
      <c r="J68" s="130"/>
      <c r="K68" s="130"/>
      <c r="L68" s="130"/>
      <c r="M68" s="130"/>
      <c r="N68" s="130"/>
      <c r="O68" s="130"/>
      <c r="P68" s="130"/>
      <c r="Q68" s="130"/>
      <c r="R68" s="130"/>
      <c r="S68" s="130"/>
      <c r="T68" s="130"/>
      <c r="U68" s="130"/>
      <c r="V68" s="130"/>
      <c r="W68" s="130"/>
      <c r="X68" s="130"/>
      <c r="Y68" s="130"/>
      <c r="Z68" s="130"/>
      <c r="AA68" s="130"/>
      <c r="AB68" s="250" t="s">
        <v>171</v>
      </c>
      <c r="AC68" s="325"/>
      <c r="AG68" s="157" t="e">
        <f>IF(SUM(B53:AA53)/(AG61*'Emission Factor References'!$D$11)=B68,"CORRECT","ERROR")</f>
        <v>#DIV/0!</v>
      </c>
      <c r="AH68" s="226" t="s">
        <v>172</v>
      </c>
      <c r="AI68" s="226"/>
      <c r="AJ68" s="226"/>
      <c r="AK68" s="227"/>
    </row>
    <row r="69" spans="1:37" ht="15.75" thickTop="1">
      <c r="AB69"/>
      <c r="AC69"/>
      <c r="AD69"/>
      <c r="AE69"/>
      <c r="AF69"/>
    </row>
    <row r="70" spans="1:37" ht="15">
      <c r="AB70"/>
      <c r="AC70"/>
      <c r="AD70"/>
      <c r="AE70"/>
      <c r="AF70"/>
    </row>
    <row r="71" spans="1:37" ht="15">
      <c r="AB71"/>
      <c r="AC71"/>
      <c r="AD71"/>
      <c r="AE71"/>
      <c r="AF71"/>
    </row>
  </sheetData>
  <sheetProtection algorithmName="SHA-512" hashValue="vWmZcQ0WG4fXb4f+c3lNz4iWo4/ERnhPFuWrYSnB30iswI7T+5LdhFbmiZlpryPTFnSioSBjt+emytrqTAWDvA==" saltValue="0cFobqVvIRL8TeKNt9C0hQ==" spinCount="100000" sheet="1" objects="1" scenarios="1" formatColumns="0"/>
  <mergeCells count="26">
    <mergeCell ref="B1:E1"/>
    <mergeCell ref="AB67:AC67"/>
    <mergeCell ref="B68:I68"/>
    <mergeCell ref="AB68:AC68"/>
    <mergeCell ref="AB66:AC66"/>
    <mergeCell ref="B28:I28"/>
    <mergeCell ref="AB58:AC58"/>
    <mergeCell ref="AB59:AC59"/>
    <mergeCell ref="AB60:AC60"/>
    <mergeCell ref="AB61:AC61"/>
    <mergeCell ref="B62:I62"/>
    <mergeCell ref="AB62:AC62"/>
    <mergeCell ref="A56:I56"/>
    <mergeCell ref="A64:I64"/>
    <mergeCell ref="A2:I2"/>
    <mergeCell ref="A16:I16"/>
    <mergeCell ref="AH62:AK62"/>
    <mergeCell ref="AH68:AK68"/>
    <mergeCell ref="B4:I4"/>
    <mergeCell ref="B18:I18"/>
    <mergeCell ref="B54:I54"/>
    <mergeCell ref="A26:I26"/>
    <mergeCell ref="A36:I36"/>
    <mergeCell ref="A41:I41"/>
    <mergeCell ref="AH54:AK54"/>
    <mergeCell ref="AG53:AK5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8B175-FEC0-4BF4-A1DA-FE8F72F3FEDF}">
  <sheetPr>
    <tabColor theme="8"/>
  </sheetPr>
  <dimension ref="A1:AK71"/>
  <sheetViews>
    <sheetView tabSelected="1" topLeftCell="F1" zoomScaleNormal="100" workbookViewId="0">
      <selection activeCell="AA1" sqref="AA1:AA1048576"/>
    </sheetView>
  </sheetViews>
  <sheetFormatPr defaultColWidth="8.85546875" defaultRowHeight="12.75"/>
  <cols>
    <col min="1" max="1" width="48.140625" style="1" customWidth="1"/>
    <col min="2" max="10" width="27.140625" style="3" bestFit="1" customWidth="1"/>
    <col min="11" max="27" width="27.140625" style="3" hidden="1" customWidth="1"/>
    <col min="28" max="28" width="44.5703125" style="3" customWidth="1"/>
    <col min="29" max="29" width="59.140625" style="1" customWidth="1"/>
    <col min="30" max="32" width="8.85546875" style="3"/>
    <col min="33" max="33" width="44.85546875" style="3" customWidth="1"/>
    <col min="34" max="36" width="8.85546875" style="3"/>
    <col min="37" max="37" width="13" style="3" customWidth="1"/>
    <col min="38" max="16384" width="8.85546875" style="3"/>
  </cols>
  <sheetData>
    <row r="1" spans="1:33" ht="105" customHeight="1" thickTop="1" thickBot="1">
      <c r="A1" s="149" t="str">
        <f>+IF('Company Information'!$B$8&lt;&gt;"","Company:  "&amp;'Company Information'!$B$8, "Company: "&amp;"No Entry")</f>
        <v>Company:  Gas Processing Example Company</v>
      </c>
      <c r="B1" s="244" t="s">
        <v>173</v>
      </c>
      <c r="C1" s="245"/>
      <c r="D1" s="245"/>
      <c r="E1" s="246"/>
      <c r="F1" s="76"/>
      <c r="G1" s="76"/>
      <c r="H1" s="77"/>
      <c r="I1" s="77"/>
      <c r="J1" s="78"/>
      <c r="K1" s="25"/>
      <c r="L1" s="25"/>
      <c r="M1" s="25"/>
      <c r="N1" s="25"/>
      <c r="O1" s="25"/>
      <c r="P1" s="25"/>
      <c r="Q1" s="25"/>
      <c r="R1" s="25"/>
      <c r="S1" s="25"/>
      <c r="T1" s="25"/>
      <c r="U1" s="25"/>
      <c r="V1" s="25"/>
      <c r="W1" s="25"/>
      <c r="X1" s="25"/>
      <c r="Y1" s="25"/>
      <c r="Z1" s="25"/>
      <c r="AA1" s="25"/>
      <c r="AB1" s="116" t="s">
        <v>60</v>
      </c>
      <c r="AC1" s="26"/>
    </row>
    <row r="2" spans="1:33" ht="21.75" thickTop="1" thickBot="1">
      <c r="A2" s="258" t="s">
        <v>174</v>
      </c>
      <c r="B2" s="259"/>
      <c r="C2" s="259"/>
      <c r="D2" s="259"/>
      <c r="E2" s="259"/>
      <c r="F2" s="259"/>
      <c r="G2" s="259"/>
      <c r="H2" s="259"/>
      <c r="I2" s="260"/>
      <c r="J2" s="97"/>
      <c r="K2" s="90"/>
      <c r="L2" s="90"/>
      <c r="M2" s="90"/>
      <c r="N2" s="90"/>
      <c r="O2" s="90"/>
      <c r="P2" s="90"/>
      <c r="Q2" s="90"/>
      <c r="R2" s="90"/>
      <c r="S2" s="90"/>
      <c r="T2" s="90"/>
      <c r="U2" s="90"/>
      <c r="V2" s="90"/>
      <c r="W2" s="90"/>
      <c r="X2" s="90"/>
      <c r="Y2" s="90"/>
      <c r="Z2" s="90"/>
      <c r="AA2" s="90"/>
      <c r="AB2" s="90"/>
      <c r="AC2" s="91"/>
    </row>
    <row r="3" spans="1:33" s="12" customFormat="1" ht="19.5" thickTop="1" thickBot="1">
      <c r="A3" s="82" t="s">
        <v>62</v>
      </c>
      <c r="B3" s="17"/>
      <c r="C3" s="17"/>
      <c r="D3" s="17"/>
      <c r="E3" s="17"/>
      <c r="F3" s="17"/>
      <c r="G3" s="17"/>
      <c r="H3" s="17"/>
      <c r="I3" s="17"/>
      <c r="J3" s="17"/>
      <c r="K3" s="17"/>
      <c r="L3" s="17"/>
      <c r="M3" s="17"/>
      <c r="N3" s="17"/>
      <c r="O3" s="17"/>
      <c r="P3" s="17"/>
      <c r="Q3" s="17"/>
      <c r="R3" s="17"/>
      <c r="S3" s="17"/>
      <c r="T3" s="17"/>
      <c r="U3" s="17"/>
      <c r="V3" s="17"/>
      <c r="W3" s="17"/>
      <c r="X3" s="17"/>
      <c r="Y3" s="17"/>
      <c r="Z3" s="17"/>
      <c r="AA3" s="17"/>
      <c r="AB3" s="14"/>
      <c r="AC3" s="92"/>
    </row>
    <row r="4" spans="1:33" s="4" customFormat="1" ht="51.75" thickTop="1">
      <c r="A4" s="84" t="s">
        <v>63</v>
      </c>
      <c r="B4" s="228" t="s">
        <v>64</v>
      </c>
      <c r="C4" s="229"/>
      <c r="D4" s="229"/>
      <c r="E4" s="229"/>
      <c r="F4" s="229"/>
      <c r="G4" s="229"/>
      <c r="H4" s="229"/>
      <c r="I4" s="230"/>
      <c r="J4" s="27"/>
      <c r="K4" s="27"/>
      <c r="L4" s="27"/>
      <c r="M4" s="27"/>
      <c r="N4" s="27"/>
      <c r="O4" s="27"/>
      <c r="P4" s="27"/>
      <c r="Q4" s="27"/>
      <c r="R4" s="27"/>
      <c r="S4" s="27"/>
      <c r="T4" s="27"/>
      <c r="U4" s="27"/>
      <c r="V4" s="27"/>
      <c r="W4" s="27"/>
      <c r="X4" s="27"/>
      <c r="Y4" s="27"/>
      <c r="Z4" s="27"/>
      <c r="AA4" s="27"/>
      <c r="AB4" s="18" t="s">
        <v>65</v>
      </c>
      <c r="AC4" s="93" t="s">
        <v>66</v>
      </c>
      <c r="AG4" s="151" t="s">
        <v>175</v>
      </c>
    </row>
    <row r="5" spans="1:33" s="4" customFormat="1">
      <c r="A5" s="84"/>
      <c r="B5" s="150" t="str">
        <f t="array" ref="B5:AA5">TRANSPOSE('Company Information'!E11:E36)</f>
        <v>"Non-GHGRP Facility Name"</v>
      </c>
      <c r="C5" s="150" t="str">
        <v>"Non-GHGRP Facility Name"</v>
      </c>
      <c r="D5" s="150" t="str">
        <v>"Non-GHGRP Facility Name"</v>
      </c>
      <c r="E5" s="150" t="str">
        <v>"Non-GHGRP Facility Name"</v>
      </c>
      <c r="F5" s="150" t="str">
        <v>"Non-GHGRP Facility Name"</v>
      </c>
      <c r="G5" s="150" t="str">
        <v>"Non-GHGRP Facility Name"</v>
      </c>
      <c r="H5" s="150" t="str">
        <v>"Non-GHGRP Facility Name"</v>
      </c>
      <c r="I5" s="150" t="str">
        <v>"Non-GHGRP Facility Name"</v>
      </c>
      <c r="J5" s="150" t="str">
        <v>"Non-GHGRP Facility Name"</v>
      </c>
      <c r="K5" s="150" t="str">
        <v>"Non-GHGRP Facility Name"</v>
      </c>
      <c r="L5" s="150" t="str">
        <v>"Non-GHGRP Facility Name"</v>
      </c>
      <c r="M5" s="150" t="str">
        <v>"Non-GHGRP Facility Name"</v>
      </c>
      <c r="N5" s="150" t="str">
        <v>"Non-GHGRP Facility Name"</v>
      </c>
      <c r="O5" s="150" t="str">
        <v>"Non-GHGRP Facility Name"</v>
      </c>
      <c r="P5" s="150" t="str">
        <v>"Non-GHGRP Facility Name"</v>
      </c>
      <c r="Q5" s="150" t="str">
        <v>"Non-GHGRP Facility Name"</v>
      </c>
      <c r="R5" s="150" t="str">
        <v>"Non-GHGRP Facility Name"</v>
      </c>
      <c r="S5" s="150" t="str">
        <v>"Non-GHGRP Facility Name"</v>
      </c>
      <c r="T5" s="150" t="str">
        <v>"Non-GHGRP Facility Name"</v>
      </c>
      <c r="U5" s="150" t="str">
        <v>"Non-GHGRP Facility Name"</v>
      </c>
      <c r="V5" s="150" t="str">
        <v>"Non-GHGRP Facility Name"</v>
      </c>
      <c r="W5" s="150" t="str">
        <v>"Non-GHGRP Facility Name"</v>
      </c>
      <c r="X5" s="150" t="str">
        <v>"Non-GHGRP Facility Name"</v>
      </c>
      <c r="Y5" s="150" t="str">
        <v>"Non-GHGRP Facility Name"</v>
      </c>
      <c r="Z5" s="150" t="str">
        <v>"Non-GHGRP Facility Name"</v>
      </c>
      <c r="AA5" s="159" t="str">
        <v>"Non-GHGRP Facility Name"</v>
      </c>
      <c r="AB5" s="18"/>
      <c r="AC5" s="93"/>
      <c r="AG5" s="152"/>
    </row>
    <row r="6" spans="1:33" ht="127.5">
      <c r="A6" s="85" t="s">
        <v>68</v>
      </c>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9" t="s">
        <v>69</v>
      </c>
      <c r="AC6" s="86" t="s">
        <v>70</v>
      </c>
      <c r="AG6" s="152">
        <f>SUM(B6:AA6)</f>
        <v>0</v>
      </c>
    </row>
    <row r="7" spans="1:33" ht="121.5" customHeight="1">
      <c r="A7" s="85" t="s">
        <v>71</v>
      </c>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6" t="s">
        <v>72</v>
      </c>
      <c r="AC7" s="86" t="s">
        <v>73</v>
      </c>
      <c r="AG7" s="152">
        <f t="shared" ref="AG7:AG14" si="0">SUM(B7:AA7)</f>
        <v>0</v>
      </c>
    </row>
    <row r="8" spans="1:33" ht="216.75">
      <c r="A8" s="85" t="s">
        <v>74</v>
      </c>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9" t="s">
        <v>75</v>
      </c>
      <c r="AC8" s="86" t="s">
        <v>76</v>
      </c>
      <c r="AG8" s="152">
        <f t="shared" si="0"/>
        <v>0</v>
      </c>
    </row>
    <row r="9" spans="1:33" ht="248.25" customHeight="1">
      <c r="A9" s="85" t="s">
        <v>77</v>
      </c>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9" t="s">
        <v>78</v>
      </c>
      <c r="AC9" s="86" t="s">
        <v>79</v>
      </c>
      <c r="AG9" s="152">
        <f t="shared" si="0"/>
        <v>0</v>
      </c>
    </row>
    <row r="10" spans="1:33" ht="73.5" customHeight="1">
      <c r="A10" s="85" t="s">
        <v>80</v>
      </c>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6" t="s">
        <v>81</v>
      </c>
      <c r="AC10" s="86" t="s">
        <v>82</v>
      </c>
      <c r="AG10" s="152">
        <f t="shared" si="0"/>
        <v>0</v>
      </c>
    </row>
    <row r="11" spans="1:33" ht="36" customHeight="1">
      <c r="A11" s="85" t="s">
        <v>83</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6" t="s">
        <v>84</v>
      </c>
      <c r="AC11" s="86" t="s">
        <v>85</v>
      </c>
      <c r="AG11" s="152">
        <f t="shared" si="0"/>
        <v>0</v>
      </c>
    </row>
    <row r="12" spans="1:33" ht="110.1" customHeight="1">
      <c r="A12" s="85" t="s">
        <v>86</v>
      </c>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6" t="s">
        <v>87</v>
      </c>
      <c r="AC12" s="86" t="s">
        <v>88</v>
      </c>
      <c r="AG12" s="152">
        <f t="shared" si="0"/>
        <v>0</v>
      </c>
    </row>
    <row r="13" spans="1:33" ht="51.75" customHeight="1" thickBot="1">
      <c r="A13" s="94" t="s">
        <v>89</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95" t="s">
        <v>90</v>
      </c>
      <c r="AC13" s="96" t="s">
        <v>91</v>
      </c>
      <c r="AG13" s="152">
        <f t="shared" si="0"/>
        <v>0</v>
      </c>
    </row>
    <row r="14" spans="1:33" ht="21" customHeight="1" thickTop="1" thickBot="1">
      <c r="A14" s="13" t="s">
        <v>92</v>
      </c>
      <c r="B14" s="107">
        <f t="shared" ref="B14:AA14" si="1">SUM(B6:B13)</f>
        <v>0</v>
      </c>
      <c r="C14" s="107">
        <f t="shared" si="1"/>
        <v>0</v>
      </c>
      <c r="D14" s="107">
        <f t="shared" si="1"/>
        <v>0</v>
      </c>
      <c r="E14" s="107">
        <f t="shared" si="1"/>
        <v>0</v>
      </c>
      <c r="F14" s="107">
        <f t="shared" si="1"/>
        <v>0</v>
      </c>
      <c r="G14" s="107">
        <f t="shared" si="1"/>
        <v>0</v>
      </c>
      <c r="H14" s="107">
        <f t="shared" si="1"/>
        <v>0</v>
      </c>
      <c r="I14" s="107">
        <f t="shared" si="1"/>
        <v>0</v>
      </c>
      <c r="J14" s="107">
        <f t="shared" si="1"/>
        <v>0</v>
      </c>
      <c r="K14" s="107">
        <f t="shared" si="1"/>
        <v>0</v>
      </c>
      <c r="L14" s="107">
        <f t="shared" si="1"/>
        <v>0</v>
      </c>
      <c r="M14" s="107">
        <f t="shared" si="1"/>
        <v>0</v>
      </c>
      <c r="N14" s="107">
        <f t="shared" si="1"/>
        <v>0</v>
      </c>
      <c r="O14" s="107">
        <f t="shared" si="1"/>
        <v>0</v>
      </c>
      <c r="P14" s="107">
        <f t="shared" si="1"/>
        <v>0</v>
      </c>
      <c r="Q14" s="107">
        <f t="shared" si="1"/>
        <v>0</v>
      </c>
      <c r="R14" s="107">
        <f t="shared" si="1"/>
        <v>0</v>
      </c>
      <c r="S14" s="107">
        <f t="shared" si="1"/>
        <v>0</v>
      </c>
      <c r="T14" s="107">
        <f t="shared" si="1"/>
        <v>0</v>
      </c>
      <c r="U14" s="107">
        <f t="shared" si="1"/>
        <v>0</v>
      </c>
      <c r="V14" s="107">
        <f t="shared" si="1"/>
        <v>0</v>
      </c>
      <c r="W14" s="107">
        <f t="shared" si="1"/>
        <v>0</v>
      </c>
      <c r="X14" s="107">
        <f t="shared" si="1"/>
        <v>0</v>
      </c>
      <c r="Y14" s="107">
        <f t="shared" si="1"/>
        <v>0</v>
      </c>
      <c r="Z14" s="107">
        <f t="shared" si="1"/>
        <v>0</v>
      </c>
      <c r="AA14" s="107">
        <f t="shared" si="1"/>
        <v>0</v>
      </c>
      <c r="AG14" s="153">
        <f t="shared" si="0"/>
        <v>0</v>
      </c>
    </row>
    <row r="15" spans="1:33" ht="21" customHeight="1" thickTop="1" thickBot="1">
      <c r="A15" s="2"/>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row>
    <row r="16" spans="1:33" ht="21.75" thickTop="1" thickBot="1">
      <c r="A16" s="261" t="s">
        <v>93</v>
      </c>
      <c r="B16" s="262"/>
      <c r="C16" s="262"/>
      <c r="D16" s="262"/>
      <c r="E16" s="262"/>
      <c r="F16" s="262"/>
      <c r="G16" s="262"/>
      <c r="H16" s="262"/>
      <c r="I16" s="263"/>
      <c r="J16" s="80"/>
      <c r="K16" s="80"/>
      <c r="L16" s="80"/>
      <c r="M16" s="80"/>
      <c r="N16" s="80"/>
      <c r="O16" s="80"/>
      <c r="P16" s="80"/>
      <c r="Q16" s="80"/>
      <c r="R16" s="80"/>
      <c r="S16" s="80"/>
      <c r="T16" s="80"/>
      <c r="U16" s="80"/>
      <c r="V16" s="80"/>
      <c r="W16" s="80"/>
      <c r="X16" s="80"/>
      <c r="Y16" s="80"/>
      <c r="Z16" s="80"/>
      <c r="AA16" s="80"/>
      <c r="AB16" s="81"/>
      <c r="AC16" s="5"/>
    </row>
    <row r="17" spans="1:33" ht="19.5" thickTop="1" thickBot="1">
      <c r="A17" s="82" t="s">
        <v>94</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83"/>
      <c r="AC17" s="3"/>
    </row>
    <row r="18" spans="1:33" s="4" customFormat="1" ht="39" thickTop="1">
      <c r="A18" s="84" t="s">
        <v>63</v>
      </c>
      <c r="B18" s="228" t="s">
        <v>95</v>
      </c>
      <c r="C18" s="229"/>
      <c r="D18" s="229"/>
      <c r="E18" s="229"/>
      <c r="F18" s="229"/>
      <c r="G18" s="229"/>
      <c r="H18" s="229"/>
      <c r="I18" s="230"/>
      <c r="J18" s="27"/>
      <c r="K18" s="27"/>
      <c r="L18" s="27"/>
      <c r="M18" s="27"/>
      <c r="N18" s="27"/>
      <c r="O18" s="27"/>
      <c r="P18" s="27"/>
      <c r="Q18" s="27"/>
      <c r="R18" s="27"/>
      <c r="S18" s="27"/>
      <c r="T18" s="27"/>
      <c r="U18" s="27"/>
      <c r="V18" s="27"/>
      <c r="W18" s="27"/>
      <c r="X18" s="27"/>
      <c r="Y18" s="27"/>
      <c r="Z18" s="27"/>
      <c r="AA18" s="27"/>
      <c r="AB18" s="68" t="s">
        <v>96</v>
      </c>
      <c r="AG18" s="151" t="s">
        <v>176</v>
      </c>
    </row>
    <row r="19" spans="1:33" s="4" customFormat="1">
      <c r="A19" s="84"/>
      <c r="B19" s="150" t="str">
        <f>B$5</f>
        <v>"Non-GHGRP Facility Name"</v>
      </c>
      <c r="C19" s="150" t="str">
        <f t="shared" ref="C19:AA19" si="2">C$5</f>
        <v>"Non-GHGRP Facility Name"</v>
      </c>
      <c r="D19" s="150" t="str">
        <f t="shared" si="2"/>
        <v>"Non-GHGRP Facility Name"</v>
      </c>
      <c r="E19" s="150" t="str">
        <f t="shared" si="2"/>
        <v>"Non-GHGRP Facility Name"</v>
      </c>
      <c r="F19" s="150" t="str">
        <f t="shared" si="2"/>
        <v>"Non-GHGRP Facility Name"</v>
      </c>
      <c r="G19" s="150" t="str">
        <f t="shared" si="2"/>
        <v>"Non-GHGRP Facility Name"</v>
      </c>
      <c r="H19" s="150" t="str">
        <f t="shared" si="2"/>
        <v>"Non-GHGRP Facility Name"</v>
      </c>
      <c r="I19" s="150" t="str">
        <f t="shared" si="2"/>
        <v>"Non-GHGRP Facility Name"</v>
      </c>
      <c r="J19" s="150" t="str">
        <f t="shared" si="2"/>
        <v>"Non-GHGRP Facility Name"</v>
      </c>
      <c r="K19" s="150" t="str">
        <f t="shared" si="2"/>
        <v>"Non-GHGRP Facility Name"</v>
      </c>
      <c r="L19" s="150" t="str">
        <f t="shared" si="2"/>
        <v>"Non-GHGRP Facility Name"</v>
      </c>
      <c r="M19" s="150" t="str">
        <f t="shared" si="2"/>
        <v>"Non-GHGRP Facility Name"</v>
      </c>
      <c r="N19" s="150" t="str">
        <f t="shared" si="2"/>
        <v>"Non-GHGRP Facility Name"</v>
      </c>
      <c r="O19" s="150" t="str">
        <f t="shared" si="2"/>
        <v>"Non-GHGRP Facility Name"</v>
      </c>
      <c r="P19" s="150" t="str">
        <f t="shared" si="2"/>
        <v>"Non-GHGRP Facility Name"</v>
      </c>
      <c r="Q19" s="150" t="str">
        <f t="shared" si="2"/>
        <v>"Non-GHGRP Facility Name"</v>
      </c>
      <c r="R19" s="150" t="str">
        <f t="shared" si="2"/>
        <v>"Non-GHGRP Facility Name"</v>
      </c>
      <c r="S19" s="150" t="str">
        <f t="shared" si="2"/>
        <v>"Non-GHGRP Facility Name"</v>
      </c>
      <c r="T19" s="150" t="str">
        <f t="shared" si="2"/>
        <v>"Non-GHGRP Facility Name"</v>
      </c>
      <c r="U19" s="150" t="str">
        <f t="shared" si="2"/>
        <v>"Non-GHGRP Facility Name"</v>
      </c>
      <c r="V19" s="150" t="str">
        <f t="shared" si="2"/>
        <v>"Non-GHGRP Facility Name"</v>
      </c>
      <c r="W19" s="150" t="str">
        <f t="shared" si="2"/>
        <v>"Non-GHGRP Facility Name"</v>
      </c>
      <c r="X19" s="150" t="str">
        <f t="shared" si="2"/>
        <v>"Non-GHGRP Facility Name"</v>
      </c>
      <c r="Y19" s="150" t="str">
        <f t="shared" si="2"/>
        <v>"Non-GHGRP Facility Name"</v>
      </c>
      <c r="Z19" s="150" t="str">
        <f t="shared" si="2"/>
        <v>"Non-GHGRP Facility Name"</v>
      </c>
      <c r="AA19" s="150" t="str">
        <f t="shared" si="2"/>
        <v>"Non-GHGRP Facility Name"</v>
      </c>
      <c r="AB19" s="68"/>
      <c r="AG19" s="152"/>
    </row>
    <row r="20" spans="1:33" s="4" customFormat="1">
      <c r="A20" s="19" t="s">
        <v>98</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31" t="s">
        <v>99</v>
      </c>
      <c r="AG20" s="152">
        <f t="shared" ref="AG20:AG24" si="3">SUM(B20:AA20)</f>
        <v>0</v>
      </c>
    </row>
    <row r="21" spans="1:33">
      <c r="A21" s="85" t="s">
        <v>100</v>
      </c>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86" t="s">
        <v>101</v>
      </c>
      <c r="AC21" s="3"/>
      <c r="AG21" s="152">
        <f t="shared" si="3"/>
        <v>0</v>
      </c>
    </row>
    <row r="22" spans="1:33">
      <c r="A22" s="85" t="s">
        <v>102</v>
      </c>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87" t="s">
        <v>103</v>
      </c>
      <c r="AC22" s="3"/>
      <c r="AG22" s="152">
        <f t="shared" si="3"/>
        <v>0</v>
      </c>
    </row>
    <row r="23" spans="1:33" ht="25.5">
      <c r="A23" s="85" t="s">
        <v>104</v>
      </c>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87" t="s">
        <v>105</v>
      </c>
      <c r="AC23" s="3"/>
      <c r="AG23" s="152">
        <f t="shared" si="3"/>
        <v>0</v>
      </c>
    </row>
    <row r="24" spans="1:33" ht="13.5" thickBot="1">
      <c r="A24" s="88" t="s">
        <v>106</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89" t="s">
        <v>107</v>
      </c>
      <c r="AC24" s="3"/>
      <c r="AG24" s="153">
        <f t="shared" si="3"/>
        <v>0</v>
      </c>
    </row>
    <row r="25" spans="1:33" ht="14.25" thickTop="1" thickBot="1">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33"/>
      <c r="AC25" s="3"/>
    </row>
    <row r="26" spans="1:33" ht="21.75" thickTop="1" thickBot="1">
      <c r="A26" s="233" t="s">
        <v>108</v>
      </c>
      <c r="B26" s="234"/>
      <c r="C26" s="234"/>
      <c r="D26" s="234"/>
      <c r="E26" s="234"/>
      <c r="F26" s="234"/>
      <c r="G26" s="234"/>
      <c r="H26" s="234"/>
      <c r="I26" s="235"/>
      <c r="J26" s="80"/>
      <c r="K26" s="80"/>
      <c r="L26" s="80"/>
      <c r="M26" s="80"/>
      <c r="N26" s="80"/>
      <c r="O26" s="80"/>
      <c r="P26" s="80"/>
      <c r="Q26" s="80"/>
      <c r="R26" s="80"/>
      <c r="S26" s="80"/>
      <c r="T26" s="80"/>
      <c r="U26" s="80"/>
      <c r="V26" s="80"/>
      <c r="W26" s="80"/>
      <c r="X26" s="80"/>
      <c r="Y26" s="80"/>
      <c r="Z26" s="80"/>
      <c r="AA26" s="80"/>
      <c r="AB26" s="80"/>
      <c r="AC26" s="100"/>
    </row>
    <row r="27" spans="1:33" ht="19.5" thickTop="1" thickBot="1">
      <c r="A27" s="82" t="s">
        <v>109</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5"/>
      <c r="AC27" s="101"/>
    </row>
    <row r="28" spans="1:33" s="4" customFormat="1" ht="51.75" thickTop="1">
      <c r="A28" s="84" t="s">
        <v>63</v>
      </c>
      <c r="B28" s="228" t="s">
        <v>64</v>
      </c>
      <c r="C28" s="229"/>
      <c r="D28" s="229"/>
      <c r="E28" s="229"/>
      <c r="F28" s="229"/>
      <c r="G28" s="229"/>
      <c r="H28" s="229"/>
      <c r="I28" s="230"/>
      <c r="J28" s="27"/>
      <c r="K28" s="27"/>
      <c r="L28" s="27"/>
      <c r="M28" s="27"/>
      <c r="N28" s="27"/>
      <c r="O28" s="27"/>
      <c r="P28" s="27"/>
      <c r="Q28" s="27"/>
      <c r="R28" s="27"/>
      <c r="S28" s="27"/>
      <c r="T28" s="27"/>
      <c r="U28" s="27"/>
      <c r="V28" s="27"/>
      <c r="W28" s="27"/>
      <c r="X28" s="27"/>
      <c r="Y28" s="27"/>
      <c r="Z28" s="27"/>
      <c r="AA28" s="27"/>
      <c r="AB28" s="20" t="s">
        <v>110</v>
      </c>
      <c r="AC28" s="93" t="s">
        <v>111</v>
      </c>
      <c r="AG28" s="151" t="s">
        <v>177</v>
      </c>
    </row>
    <row r="29" spans="1:33" s="4" customFormat="1">
      <c r="A29" s="84"/>
      <c r="B29" s="150" t="str">
        <f>B$5</f>
        <v>"Non-GHGRP Facility Name"</v>
      </c>
      <c r="C29" s="150" t="str">
        <f t="shared" ref="C29:AA29" si="4">C$5</f>
        <v>"Non-GHGRP Facility Name"</v>
      </c>
      <c r="D29" s="150" t="str">
        <f t="shared" si="4"/>
        <v>"Non-GHGRP Facility Name"</v>
      </c>
      <c r="E29" s="150" t="str">
        <f t="shared" si="4"/>
        <v>"Non-GHGRP Facility Name"</v>
      </c>
      <c r="F29" s="150" t="str">
        <f t="shared" si="4"/>
        <v>"Non-GHGRP Facility Name"</v>
      </c>
      <c r="G29" s="150" t="str">
        <f t="shared" si="4"/>
        <v>"Non-GHGRP Facility Name"</v>
      </c>
      <c r="H29" s="150" t="str">
        <f t="shared" si="4"/>
        <v>"Non-GHGRP Facility Name"</v>
      </c>
      <c r="I29" s="150" t="str">
        <f t="shared" si="4"/>
        <v>"Non-GHGRP Facility Name"</v>
      </c>
      <c r="J29" s="150" t="str">
        <f t="shared" si="4"/>
        <v>"Non-GHGRP Facility Name"</v>
      </c>
      <c r="K29" s="150" t="str">
        <f t="shared" si="4"/>
        <v>"Non-GHGRP Facility Name"</v>
      </c>
      <c r="L29" s="150" t="str">
        <f t="shared" si="4"/>
        <v>"Non-GHGRP Facility Name"</v>
      </c>
      <c r="M29" s="150" t="str">
        <f t="shared" si="4"/>
        <v>"Non-GHGRP Facility Name"</v>
      </c>
      <c r="N29" s="150" t="str">
        <f t="shared" si="4"/>
        <v>"Non-GHGRP Facility Name"</v>
      </c>
      <c r="O29" s="150" t="str">
        <f t="shared" si="4"/>
        <v>"Non-GHGRP Facility Name"</v>
      </c>
      <c r="P29" s="150" t="str">
        <f t="shared" si="4"/>
        <v>"Non-GHGRP Facility Name"</v>
      </c>
      <c r="Q29" s="150" t="str">
        <f t="shared" si="4"/>
        <v>"Non-GHGRP Facility Name"</v>
      </c>
      <c r="R29" s="150" t="str">
        <f t="shared" si="4"/>
        <v>"Non-GHGRP Facility Name"</v>
      </c>
      <c r="S29" s="150" t="str">
        <f t="shared" si="4"/>
        <v>"Non-GHGRP Facility Name"</v>
      </c>
      <c r="T29" s="150" t="str">
        <f t="shared" si="4"/>
        <v>"Non-GHGRP Facility Name"</v>
      </c>
      <c r="U29" s="150" t="str">
        <f t="shared" si="4"/>
        <v>"Non-GHGRP Facility Name"</v>
      </c>
      <c r="V29" s="150" t="str">
        <f t="shared" si="4"/>
        <v>"Non-GHGRP Facility Name"</v>
      </c>
      <c r="W29" s="150" t="str">
        <f t="shared" si="4"/>
        <v>"Non-GHGRP Facility Name"</v>
      </c>
      <c r="X29" s="150" t="str">
        <f t="shared" si="4"/>
        <v>"Non-GHGRP Facility Name"</v>
      </c>
      <c r="Y29" s="150" t="str">
        <f t="shared" si="4"/>
        <v>"Non-GHGRP Facility Name"</v>
      </c>
      <c r="Z29" s="150" t="str">
        <f t="shared" si="4"/>
        <v>"Non-GHGRP Facility Name"</v>
      </c>
      <c r="AA29" s="150" t="str">
        <f t="shared" si="4"/>
        <v>"Non-GHGRP Facility Name"</v>
      </c>
      <c r="AB29" s="20"/>
      <c r="AC29" s="93"/>
      <c r="AG29" s="152"/>
    </row>
    <row r="30" spans="1:33" s="4" customFormat="1" ht="25.5">
      <c r="A30" s="19" t="s">
        <v>98</v>
      </c>
      <c r="B30" s="98">
        <f>B20*'Emission Factor References'!$D$17/1000</f>
        <v>0</v>
      </c>
      <c r="C30" s="98">
        <f>C20*'Emission Factor References'!$D$17/1000</f>
        <v>0</v>
      </c>
      <c r="D30" s="98">
        <f>D20*'Emission Factor References'!$D$17/1000</f>
        <v>0</v>
      </c>
      <c r="E30" s="98">
        <f>E20*'Emission Factor References'!$D$17/1000</f>
        <v>0</v>
      </c>
      <c r="F30" s="98">
        <f>F20*'Emission Factor References'!$D$17/1000</f>
        <v>0</v>
      </c>
      <c r="G30" s="98">
        <f>G20*'Emission Factor References'!$D$17/1000</f>
        <v>0</v>
      </c>
      <c r="H30" s="98">
        <f>H20*'Emission Factor References'!$D$17/1000</f>
        <v>0</v>
      </c>
      <c r="I30" s="98">
        <f>I20*'Emission Factor References'!$D$17/1000</f>
        <v>0</v>
      </c>
      <c r="J30" s="98">
        <f>J20*'Emission Factor References'!$D$17/1000</f>
        <v>0</v>
      </c>
      <c r="K30" s="98">
        <f>K20*'Emission Factor References'!$D$17/1000</f>
        <v>0</v>
      </c>
      <c r="L30" s="98">
        <f>L20*'Emission Factor References'!$D$17/1000</f>
        <v>0</v>
      </c>
      <c r="M30" s="98">
        <f>M20*'Emission Factor References'!$D$17/1000</f>
        <v>0</v>
      </c>
      <c r="N30" s="98">
        <f>N20*'Emission Factor References'!$D$17/1000</f>
        <v>0</v>
      </c>
      <c r="O30" s="98">
        <f>O20*'Emission Factor References'!$D$17/1000</f>
        <v>0</v>
      </c>
      <c r="P30" s="98">
        <f>P20*'Emission Factor References'!$D$17/1000</f>
        <v>0</v>
      </c>
      <c r="Q30" s="98">
        <f>Q20*'Emission Factor References'!$D$17/1000</f>
        <v>0</v>
      </c>
      <c r="R30" s="98">
        <f>R20*'Emission Factor References'!$D$17/1000</f>
        <v>0</v>
      </c>
      <c r="S30" s="98">
        <f>S20*'Emission Factor References'!$D$17/1000</f>
        <v>0</v>
      </c>
      <c r="T30" s="98">
        <f>T20*'Emission Factor References'!$D$17/1000</f>
        <v>0</v>
      </c>
      <c r="U30" s="98">
        <f>U20*'Emission Factor References'!$D$17/1000</f>
        <v>0</v>
      </c>
      <c r="V30" s="98">
        <f>V20*'Emission Factor References'!$D$17/1000</f>
        <v>0</v>
      </c>
      <c r="W30" s="98">
        <f>W20*'Emission Factor References'!$D$17/1000</f>
        <v>0</v>
      </c>
      <c r="X30" s="98">
        <f>X20*'Emission Factor References'!$D$17/1000</f>
        <v>0</v>
      </c>
      <c r="Y30" s="98">
        <f>Y20*'Emission Factor References'!$D$17/1000</f>
        <v>0</v>
      </c>
      <c r="Z30" s="98">
        <f>Z20*'Emission Factor References'!$D$17/1000</f>
        <v>0</v>
      </c>
      <c r="AA30" s="98">
        <f>AA20*'Emission Factor References'!$D$17/1000</f>
        <v>0</v>
      </c>
      <c r="AB30" s="21" t="str">
        <f>ROUND('Emission Factor References'!D17,2)&amp;" "&amp;'Emission Factor References'!E17</f>
        <v>42762.88 kg CH4/AGRU</v>
      </c>
      <c r="AC30" s="63" t="s">
        <v>114</v>
      </c>
      <c r="AG30" s="152">
        <f t="shared" ref="AG30:AG35" si="5">SUM(B30:AA30)</f>
        <v>0</v>
      </c>
    </row>
    <row r="31" spans="1:33" ht="140.25">
      <c r="A31" s="85" t="s">
        <v>100</v>
      </c>
      <c r="B31" s="98">
        <f>B21*'Emission Factor References'!$D$18/1000</f>
        <v>0</v>
      </c>
      <c r="C31" s="98">
        <f>C21*'Emission Factor References'!$D$18/1000</f>
        <v>0</v>
      </c>
      <c r="D31" s="98">
        <f>D21*'Emission Factor References'!$D$18/1000</f>
        <v>0</v>
      </c>
      <c r="E31" s="98">
        <f>E21*'Emission Factor References'!$D$18/1000</f>
        <v>0</v>
      </c>
      <c r="F31" s="98">
        <f>F21*'Emission Factor References'!$D$18/1000</f>
        <v>0</v>
      </c>
      <c r="G31" s="98">
        <f>G21*'Emission Factor References'!$D$18/1000</f>
        <v>0</v>
      </c>
      <c r="H31" s="98">
        <f>H21*'Emission Factor References'!$D$18/1000</f>
        <v>0</v>
      </c>
      <c r="I31" s="98">
        <f>I21*'Emission Factor References'!$D$18/1000</f>
        <v>0</v>
      </c>
      <c r="J31" s="98">
        <f>J21*'Emission Factor References'!$D$18/1000</f>
        <v>0</v>
      </c>
      <c r="K31" s="98">
        <f>K21*'Emission Factor References'!$D$18/1000</f>
        <v>0</v>
      </c>
      <c r="L31" s="98">
        <f>L21*'Emission Factor References'!$D$18/1000</f>
        <v>0</v>
      </c>
      <c r="M31" s="98">
        <f>M21*'Emission Factor References'!$D$18/1000</f>
        <v>0</v>
      </c>
      <c r="N31" s="98">
        <f>N21*'Emission Factor References'!$D$18/1000</f>
        <v>0</v>
      </c>
      <c r="O31" s="98">
        <f>O21*'Emission Factor References'!$D$18/1000</f>
        <v>0</v>
      </c>
      <c r="P31" s="98">
        <f>P21*'Emission Factor References'!$D$18/1000</f>
        <v>0</v>
      </c>
      <c r="Q31" s="98">
        <f>Q21*'Emission Factor References'!$D$18/1000</f>
        <v>0</v>
      </c>
      <c r="R31" s="98">
        <f>R21*'Emission Factor References'!$D$18/1000</f>
        <v>0</v>
      </c>
      <c r="S31" s="98">
        <f>S21*'Emission Factor References'!$D$18/1000</f>
        <v>0</v>
      </c>
      <c r="T31" s="98">
        <f>T21*'Emission Factor References'!$D$18/1000</f>
        <v>0</v>
      </c>
      <c r="U31" s="98">
        <f>U21*'Emission Factor References'!$D$18/1000</f>
        <v>0</v>
      </c>
      <c r="V31" s="98">
        <f>V21*'Emission Factor References'!$D$18/1000</f>
        <v>0</v>
      </c>
      <c r="W31" s="98">
        <f>W21*'Emission Factor References'!$D$18/1000</f>
        <v>0</v>
      </c>
      <c r="X31" s="98">
        <f>X21*'Emission Factor References'!$D$18/1000</f>
        <v>0</v>
      </c>
      <c r="Y31" s="98">
        <f>Y21*'Emission Factor References'!$D$18/1000</f>
        <v>0</v>
      </c>
      <c r="Z31" s="98">
        <f>Z21*'Emission Factor References'!$D$18/1000</f>
        <v>0</v>
      </c>
      <c r="AA31" s="98">
        <f>AA21*'Emission Factor References'!$D$18/1000</f>
        <v>0</v>
      </c>
      <c r="AB31" s="21" t="str">
        <f>ROUND('Emission Factor References'!D18,2)&amp;" "&amp;'Emission Factor References'!E18</f>
        <v>29635.15 kg CH4/dry seal compressor</v>
      </c>
      <c r="AC31" s="63" t="s">
        <v>115</v>
      </c>
      <c r="AG31" s="152">
        <f t="shared" si="5"/>
        <v>0</v>
      </c>
    </row>
    <row r="32" spans="1:33" ht="25.5">
      <c r="A32" s="85" t="s">
        <v>102</v>
      </c>
      <c r="B32" s="98">
        <f>B22*'Emission Factor References'!$D$19/1000</f>
        <v>0</v>
      </c>
      <c r="C32" s="98">
        <f>C22*'Emission Factor References'!$D$19/1000</f>
        <v>0</v>
      </c>
      <c r="D32" s="98">
        <f>D22*'Emission Factor References'!$D$19/1000</f>
        <v>0</v>
      </c>
      <c r="E32" s="98">
        <f>E22*'Emission Factor References'!$D$19/1000</f>
        <v>0</v>
      </c>
      <c r="F32" s="98">
        <f>F22*'Emission Factor References'!$D$19/1000</f>
        <v>0</v>
      </c>
      <c r="G32" s="98">
        <f>G22*'Emission Factor References'!$D$19/1000</f>
        <v>0</v>
      </c>
      <c r="H32" s="98">
        <f>H22*'Emission Factor References'!$D$19/1000</f>
        <v>0</v>
      </c>
      <c r="I32" s="98">
        <f>I22*'Emission Factor References'!$D$19/1000</f>
        <v>0</v>
      </c>
      <c r="J32" s="98">
        <f>J22*'Emission Factor References'!$D$19/1000</f>
        <v>0</v>
      </c>
      <c r="K32" s="98">
        <f>K22*'Emission Factor References'!$D$19/1000</f>
        <v>0</v>
      </c>
      <c r="L32" s="98">
        <f>L22*'Emission Factor References'!$D$19/1000</f>
        <v>0</v>
      </c>
      <c r="M32" s="98">
        <f>M22*'Emission Factor References'!$D$19/1000</f>
        <v>0</v>
      </c>
      <c r="N32" s="98">
        <f>N22*'Emission Factor References'!$D$19/1000</f>
        <v>0</v>
      </c>
      <c r="O32" s="98">
        <f>O22*'Emission Factor References'!$D$19/1000</f>
        <v>0</v>
      </c>
      <c r="P32" s="98">
        <f>P22*'Emission Factor References'!$D$19/1000</f>
        <v>0</v>
      </c>
      <c r="Q32" s="98">
        <f>Q22*'Emission Factor References'!$D$19/1000</f>
        <v>0</v>
      </c>
      <c r="R32" s="98">
        <f>R22*'Emission Factor References'!$D$19/1000</f>
        <v>0</v>
      </c>
      <c r="S32" s="98">
        <f>S22*'Emission Factor References'!$D$19/1000</f>
        <v>0</v>
      </c>
      <c r="T32" s="98">
        <f>T22*'Emission Factor References'!$D$19/1000</f>
        <v>0</v>
      </c>
      <c r="U32" s="98">
        <f>U22*'Emission Factor References'!$D$19/1000</f>
        <v>0</v>
      </c>
      <c r="V32" s="98">
        <f>V22*'Emission Factor References'!$D$19/1000</f>
        <v>0</v>
      </c>
      <c r="W32" s="98">
        <f>W22*'Emission Factor References'!$D$19/1000</f>
        <v>0</v>
      </c>
      <c r="X32" s="98">
        <f>X22*'Emission Factor References'!$D$19/1000</f>
        <v>0</v>
      </c>
      <c r="Y32" s="98">
        <f>Y22*'Emission Factor References'!$D$19/1000</f>
        <v>0</v>
      </c>
      <c r="Z32" s="98">
        <f>Z22*'Emission Factor References'!$D$19/1000</f>
        <v>0</v>
      </c>
      <c r="AA32" s="98">
        <f>AA22*'Emission Factor References'!$D$19/1000</f>
        <v>0</v>
      </c>
      <c r="AB32" s="21" t="str">
        <f>ROUND('Emission Factor References'!D19,2)&amp;" "&amp;'Emission Factor References'!E19</f>
        <v>221.22 kg CH4/PC</v>
      </c>
      <c r="AC32" s="102" t="s">
        <v>116</v>
      </c>
      <c r="AG32" s="152">
        <f t="shared" si="5"/>
        <v>0</v>
      </c>
    </row>
    <row r="33" spans="1:33" ht="25.5">
      <c r="A33" s="85" t="s">
        <v>104</v>
      </c>
      <c r="B33" s="98">
        <f>B23*'Emission Factor References'!$D$20/1000</f>
        <v>0</v>
      </c>
      <c r="C33" s="98">
        <f>C23*'Emission Factor References'!$D$20/1000</f>
        <v>0</v>
      </c>
      <c r="D33" s="98">
        <f>D23*'Emission Factor References'!$D$20/1000</f>
        <v>0</v>
      </c>
      <c r="E33" s="98">
        <f>E23*'Emission Factor References'!$D$20/1000</f>
        <v>0</v>
      </c>
      <c r="F33" s="98">
        <f>F23*'Emission Factor References'!$D$20/1000</f>
        <v>0</v>
      </c>
      <c r="G33" s="98">
        <f>G23*'Emission Factor References'!$D$20/1000</f>
        <v>0</v>
      </c>
      <c r="H33" s="98">
        <f>H23*'Emission Factor References'!$D$20/1000</f>
        <v>0</v>
      </c>
      <c r="I33" s="98">
        <f>I23*'Emission Factor References'!$D$20/1000</f>
        <v>0</v>
      </c>
      <c r="J33" s="98">
        <f>J23*'Emission Factor References'!$D$20/1000</f>
        <v>0</v>
      </c>
      <c r="K33" s="98">
        <f>K23*'Emission Factor References'!$D$20/1000</f>
        <v>0</v>
      </c>
      <c r="L33" s="98">
        <f>L23*'Emission Factor References'!$D$20/1000</f>
        <v>0</v>
      </c>
      <c r="M33" s="98">
        <f>M23*'Emission Factor References'!$D$20/1000</f>
        <v>0</v>
      </c>
      <c r="N33" s="98">
        <f>N23*'Emission Factor References'!$D$20/1000</f>
        <v>0</v>
      </c>
      <c r="O33" s="98">
        <f>O23*'Emission Factor References'!$D$20/1000</f>
        <v>0</v>
      </c>
      <c r="P33" s="98">
        <f>P23*'Emission Factor References'!$D$20/1000</f>
        <v>0</v>
      </c>
      <c r="Q33" s="98">
        <f>Q23*'Emission Factor References'!$D$20/1000</f>
        <v>0</v>
      </c>
      <c r="R33" s="98">
        <f>R23*'Emission Factor References'!$D$20/1000</f>
        <v>0</v>
      </c>
      <c r="S33" s="98">
        <f>S23*'Emission Factor References'!$D$20/1000</f>
        <v>0</v>
      </c>
      <c r="T33" s="98">
        <f>T23*'Emission Factor References'!$D$20/1000</f>
        <v>0</v>
      </c>
      <c r="U33" s="98">
        <f>U23*'Emission Factor References'!$D$20/1000</f>
        <v>0</v>
      </c>
      <c r="V33" s="98">
        <f>V23*'Emission Factor References'!$D$20/1000</f>
        <v>0</v>
      </c>
      <c r="W33" s="98">
        <f>W23*'Emission Factor References'!$D$20/1000</f>
        <v>0</v>
      </c>
      <c r="X33" s="98">
        <f>X23*'Emission Factor References'!$D$20/1000</f>
        <v>0</v>
      </c>
      <c r="Y33" s="98">
        <f>Y23*'Emission Factor References'!$D$20/1000</f>
        <v>0</v>
      </c>
      <c r="Z33" s="98">
        <f>Z23*'Emission Factor References'!$D$20/1000</f>
        <v>0</v>
      </c>
      <c r="AA33" s="98">
        <f>AA23*'Emission Factor References'!$D$20/1000</f>
        <v>0</v>
      </c>
      <c r="AB33" s="21" t="str">
        <f>ROUND('Emission Factor References'!D20,2)&amp;" "&amp;'Emission Factor References'!E20</f>
        <v>361.74 kg CH4/PC</v>
      </c>
      <c r="AC33" s="102" t="s">
        <v>117</v>
      </c>
      <c r="AG33" s="152">
        <f t="shared" si="5"/>
        <v>0</v>
      </c>
    </row>
    <row r="34" spans="1:33" ht="25.5">
      <c r="A34" s="85" t="s">
        <v>106</v>
      </c>
      <c r="B34" s="98">
        <f>B24*'Emission Factor References'!$D$21/1000</f>
        <v>0</v>
      </c>
      <c r="C34" s="98">
        <f>C24*'Emission Factor References'!$D$21/1000</f>
        <v>0</v>
      </c>
      <c r="D34" s="98">
        <f>D24*'Emission Factor References'!$D$21/1000</f>
        <v>0</v>
      </c>
      <c r="E34" s="98">
        <f>E24*'Emission Factor References'!$D$21/1000</f>
        <v>0</v>
      </c>
      <c r="F34" s="98">
        <f>F24*'Emission Factor References'!$D$21/1000</f>
        <v>0</v>
      </c>
      <c r="G34" s="98">
        <f>G24*'Emission Factor References'!$D$21/1000</f>
        <v>0</v>
      </c>
      <c r="H34" s="98">
        <f>H24*'Emission Factor References'!$D$21/1000</f>
        <v>0</v>
      </c>
      <c r="I34" s="98">
        <f>I24*'Emission Factor References'!$D$21/1000</f>
        <v>0</v>
      </c>
      <c r="J34" s="98">
        <f>J24*'Emission Factor References'!$D$21/1000</f>
        <v>0</v>
      </c>
      <c r="K34" s="98">
        <f>K24*'Emission Factor References'!$D$21/1000</f>
        <v>0</v>
      </c>
      <c r="L34" s="98">
        <f>L24*'Emission Factor References'!$D$21/1000</f>
        <v>0</v>
      </c>
      <c r="M34" s="98">
        <f>M24*'Emission Factor References'!$D$21/1000</f>
        <v>0</v>
      </c>
      <c r="N34" s="98">
        <f>N24*'Emission Factor References'!$D$21/1000</f>
        <v>0</v>
      </c>
      <c r="O34" s="98">
        <f>O24*'Emission Factor References'!$D$21/1000</f>
        <v>0</v>
      </c>
      <c r="P34" s="98">
        <f>P24*'Emission Factor References'!$D$21/1000</f>
        <v>0</v>
      </c>
      <c r="Q34" s="98">
        <f>Q24*'Emission Factor References'!$D$21/1000</f>
        <v>0</v>
      </c>
      <c r="R34" s="98">
        <f>R24*'Emission Factor References'!$D$21/1000</f>
        <v>0</v>
      </c>
      <c r="S34" s="98">
        <f>S24*'Emission Factor References'!$D$21/1000</f>
        <v>0</v>
      </c>
      <c r="T34" s="98">
        <f>T24*'Emission Factor References'!$D$21/1000</f>
        <v>0</v>
      </c>
      <c r="U34" s="98">
        <f>U24*'Emission Factor References'!$D$21/1000</f>
        <v>0</v>
      </c>
      <c r="V34" s="98">
        <f>V24*'Emission Factor References'!$D$21/1000</f>
        <v>0</v>
      </c>
      <c r="W34" s="98">
        <f>W24*'Emission Factor References'!$D$21/1000</f>
        <v>0</v>
      </c>
      <c r="X34" s="98">
        <f>X24*'Emission Factor References'!$D$21/1000</f>
        <v>0</v>
      </c>
      <c r="Y34" s="98">
        <f>Y24*'Emission Factor References'!$D$21/1000</f>
        <v>0</v>
      </c>
      <c r="Z34" s="98">
        <f>Z24*'Emission Factor References'!$D$21/1000</f>
        <v>0</v>
      </c>
      <c r="AA34" s="98">
        <f>AA24*'Emission Factor References'!$D$21/1000</f>
        <v>0</v>
      </c>
      <c r="AB34" s="21" t="str">
        <f>ROUND('Emission Factor References'!D21,2)&amp;" "&amp;'Emission Factor References'!E21</f>
        <v>2812.25 kg CH4/PC</v>
      </c>
      <c r="AC34" s="102" t="s">
        <v>118</v>
      </c>
      <c r="AG34" s="152">
        <f t="shared" si="5"/>
        <v>0</v>
      </c>
    </row>
    <row r="35" spans="1:33" ht="18.75" customHeight="1" thickBot="1">
      <c r="A35" s="103" t="s">
        <v>119</v>
      </c>
      <c r="B35" s="104">
        <f t="shared" ref="B35:I35" si="6">SUM(B31:B34)</f>
        <v>0</v>
      </c>
      <c r="C35" s="104">
        <f t="shared" si="6"/>
        <v>0</v>
      </c>
      <c r="D35" s="104">
        <f t="shared" si="6"/>
        <v>0</v>
      </c>
      <c r="E35" s="104">
        <f t="shared" si="6"/>
        <v>0</v>
      </c>
      <c r="F35" s="104">
        <f t="shared" si="6"/>
        <v>0</v>
      </c>
      <c r="G35" s="104">
        <f t="shared" si="6"/>
        <v>0</v>
      </c>
      <c r="H35" s="104">
        <f t="shared" si="6"/>
        <v>0</v>
      </c>
      <c r="I35" s="104">
        <f t="shared" si="6"/>
        <v>0</v>
      </c>
      <c r="J35" s="104">
        <f t="shared" ref="J35:AA35" si="7">SUM(J31:J34)</f>
        <v>0</v>
      </c>
      <c r="K35" s="104">
        <f t="shared" si="7"/>
        <v>0</v>
      </c>
      <c r="L35" s="104">
        <f t="shared" si="7"/>
        <v>0</v>
      </c>
      <c r="M35" s="104">
        <f t="shared" si="7"/>
        <v>0</v>
      </c>
      <c r="N35" s="104">
        <f t="shared" si="7"/>
        <v>0</v>
      </c>
      <c r="O35" s="104">
        <f t="shared" si="7"/>
        <v>0</v>
      </c>
      <c r="P35" s="104">
        <f t="shared" si="7"/>
        <v>0</v>
      </c>
      <c r="Q35" s="104">
        <f t="shared" si="7"/>
        <v>0</v>
      </c>
      <c r="R35" s="104">
        <f t="shared" si="7"/>
        <v>0</v>
      </c>
      <c r="S35" s="104">
        <f t="shared" si="7"/>
        <v>0</v>
      </c>
      <c r="T35" s="104">
        <f t="shared" si="7"/>
        <v>0</v>
      </c>
      <c r="U35" s="104">
        <f t="shared" si="7"/>
        <v>0</v>
      </c>
      <c r="V35" s="104">
        <f t="shared" si="7"/>
        <v>0</v>
      </c>
      <c r="W35" s="104">
        <f t="shared" si="7"/>
        <v>0</v>
      </c>
      <c r="X35" s="104">
        <f t="shared" si="7"/>
        <v>0</v>
      </c>
      <c r="Y35" s="104">
        <f t="shared" si="7"/>
        <v>0</v>
      </c>
      <c r="Z35" s="104">
        <f t="shared" si="7"/>
        <v>0</v>
      </c>
      <c r="AA35" s="104">
        <f t="shared" si="7"/>
        <v>0</v>
      </c>
      <c r="AB35" s="105"/>
      <c r="AC35" s="106"/>
      <c r="AG35" s="153">
        <f t="shared" si="5"/>
        <v>0</v>
      </c>
    </row>
    <row r="36" spans="1:33" ht="18.75" customHeight="1" thickTop="1" thickBot="1">
      <c r="A36" s="233" t="s">
        <v>120</v>
      </c>
      <c r="B36" s="234"/>
      <c r="C36" s="234"/>
      <c r="D36" s="234"/>
      <c r="E36" s="234"/>
      <c r="F36" s="234"/>
      <c r="G36" s="234"/>
      <c r="H36" s="234"/>
      <c r="I36" s="235"/>
      <c r="J36" s="81"/>
    </row>
    <row r="37" spans="1:33" ht="39.75" thickTop="1">
      <c r="A37" s="82" t="s">
        <v>121</v>
      </c>
      <c r="B37" s="15"/>
      <c r="C37" s="15"/>
      <c r="D37" s="15"/>
      <c r="E37" s="15"/>
      <c r="F37" s="15"/>
      <c r="G37" s="15"/>
      <c r="H37" s="15"/>
      <c r="I37" s="15"/>
      <c r="J37" s="83"/>
      <c r="K37" s="15"/>
      <c r="L37" s="15"/>
      <c r="M37" s="15"/>
      <c r="N37" s="15"/>
      <c r="O37" s="15"/>
      <c r="P37" s="15"/>
      <c r="Q37" s="15"/>
      <c r="R37" s="15"/>
      <c r="S37" s="15"/>
      <c r="T37" s="15"/>
      <c r="U37" s="15"/>
      <c r="V37" s="15"/>
      <c r="W37" s="15"/>
      <c r="X37" s="15"/>
      <c r="Y37" s="15"/>
      <c r="Z37" s="15"/>
      <c r="AA37" s="15"/>
      <c r="AG37" s="151" t="s">
        <v>178</v>
      </c>
    </row>
    <row r="38" spans="1:33" ht="13.5" thickBot="1">
      <c r="B38" s="150" t="str">
        <f>B$5</f>
        <v>"Non-GHGRP Facility Name"</v>
      </c>
      <c r="C38" s="150" t="str">
        <f t="shared" ref="C38:AA38" si="8">C$5</f>
        <v>"Non-GHGRP Facility Name"</v>
      </c>
      <c r="D38" s="150" t="str">
        <f t="shared" si="8"/>
        <v>"Non-GHGRP Facility Name"</v>
      </c>
      <c r="E38" s="150" t="str">
        <f t="shared" si="8"/>
        <v>"Non-GHGRP Facility Name"</v>
      </c>
      <c r="F38" s="150" t="str">
        <f t="shared" si="8"/>
        <v>"Non-GHGRP Facility Name"</v>
      </c>
      <c r="G38" s="150" t="str">
        <f t="shared" si="8"/>
        <v>"Non-GHGRP Facility Name"</v>
      </c>
      <c r="H38" s="150" t="str">
        <f t="shared" si="8"/>
        <v>"Non-GHGRP Facility Name"</v>
      </c>
      <c r="I38" s="150" t="str">
        <f t="shared" si="8"/>
        <v>"Non-GHGRP Facility Name"</v>
      </c>
      <c r="J38" s="150" t="str">
        <f t="shared" si="8"/>
        <v>"Non-GHGRP Facility Name"</v>
      </c>
      <c r="K38" s="150" t="str">
        <f t="shared" si="8"/>
        <v>"Non-GHGRP Facility Name"</v>
      </c>
      <c r="L38" s="150" t="str">
        <f t="shared" si="8"/>
        <v>"Non-GHGRP Facility Name"</v>
      </c>
      <c r="M38" s="150" t="str">
        <f t="shared" si="8"/>
        <v>"Non-GHGRP Facility Name"</v>
      </c>
      <c r="N38" s="150" t="str">
        <f t="shared" si="8"/>
        <v>"Non-GHGRP Facility Name"</v>
      </c>
      <c r="O38" s="150" t="str">
        <f t="shared" si="8"/>
        <v>"Non-GHGRP Facility Name"</v>
      </c>
      <c r="P38" s="150" t="str">
        <f t="shared" si="8"/>
        <v>"Non-GHGRP Facility Name"</v>
      </c>
      <c r="Q38" s="150" t="str">
        <f t="shared" si="8"/>
        <v>"Non-GHGRP Facility Name"</v>
      </c>
      <c r="R38" s="150" t="str">
        <f t="shared" si="8"/>
        <v>"Non-GHGRP Facility Name"</v>
      </c>
      <c r="S38" s="150" t="str">
        <f t="shared" si="8"/>
        <v>"Non-GHGRP Facility Name"</v>
      </c>
      <c r="T38" s="150" t="str">
        <f t="shared" si="8"/>
        <v>"Non-GHGRP Facility Name"</v>
      </c>
      <c r="U38" s="150" t="str">
        <f t="shared" si="8"/>
        <v>"Non-GHGRP Facility Name"</v>
      </c>
      <c r="V38" s="150" t="str">
        <f t="shared" si="8"/>
        <v>"Non-GHGRP Facility Name"</v>
      </c>
      <c r="W38" s="150" t="str">
        <f t="shared" si="8"/>
        <v>"Non-GHGRP Facility Name"</v>
      </c>
      <c r="X38" s="150" t="str">
        <f t="shared" si="8"/>
        <v>"Non-GHGRP Facility Name"</v>
      </c>
      <c r="Y38" s="150" t="str">
        <f t="shared" si="8"/>
        <v>"Non-GHGRP Facility Name"</v>
      </c>
      <c r="Z38" s="150" t="str">
        <f t="shared" si="8"/>
        <v>"Non-GHGRP Facility Name"</v>
      </c>
      <c r="AA38" s="150" t="str">
        <f t="shared" si="8"/>
        <v>"Non-GHGRP Facility Name"</v>
      </c>
      <c r="AG38" s="152"/>
    </row>
    <row r="39" spans="1:33" ht="27" thickTop="1" thickBot="1">
      <c r="A39" s="118" t="s">
        <v>123</v>
      </c>
      <c r="B39" s="119">
        <f t="shared" ref="B39:I39" si="9">B14+B35</f>
        <v>0</v>
      </c>
      <c r="C39" s="119">
        <f t="shared" si="9"/>
        <v>0</v>
      </c>
      <c r="D39" s="119">
        <f t="shared" si="9"/>
        <v>0</v>
      </c>
      <c r="E39" s="119">
        <f t="shared" si="9"/>
        <v>0</v>
      </c>
      <c r="F39" s="119">
        <f t="shared" si="9"/>
        <v>0</v>
      </c>
      <c r="G39" s="119">
        <f t="shared" si="9"/>
        <v>0</v>
      </c>
      <c r="H39" s="119">
        <f t="shared" si="9"/>
        <v>0</v>
      </c>
      <c r="I39" s="119">
        <f t="shared" si="9"/>
        <v>0</v>
      </c>
      <c r="J39" s="120">
        <f t="shared" ref="J39:AA39" si="10">J14+J35</f>
        <v>0</v>
      </c>
      <c r="K39" s="117">
        <f t="shared" si="10"/>
        <v>0</v>
      </c>
      <c r="L39" s="98">
        <f t="shared" si="10"/>
        <v>0</v>
      </c>
      <c r="M39" s="98">
        <f t="shared" si="10"/>
        <v>0</v>
      </c>
      <c r="N39" s="98">
        <f t="shared" si="10"/>
        <v>0</v>
      </c>
      <c r="O39" s="98">
        <f t="shared" si="10"/>
        <v>0</v>
      </c>
      <c r="P39" s="98">
        <f t="shared" si="10"/>
        <v>0</v>
      </c>
      <c r="Q39" s="98">
        <f t="shared" si="10"/>
        <v>0</v>
      </c>
      <c r="R39" s="98">
        <f t="shared" si="10"/>
        <v>0</v>
      </c>
      <c r="S39" s="98">
        <f t="shared" si="10"/>
        <v>0</v>
      </c>
      <c r="T39" s="98">
        <f t="shared" si="10"/>
        <v>0</v>
      </c>
      <c r="U39" s="98">
        <f t="shared" si="10"/>
        <v>0</v>
      </c>
      <c r="V39" s="98">
        <f t="shared" si="10"/>
        <v>0</v>
      </c>
      <c r="W39" s="98">
        <f t="shared" si="10"/>
        <v>0</v>
      </c>
      <c r="X39" s="98">
        <f t="shared" si="10"/>
        <v>0</v>
      </c>
      <c r="Y39" s="98">
        <f t="shared" si="10"/>
        <v>0</v>
      </c>
      <c r="Z39" s="98">
        <f t="shared" si="10"/>
        <v>0</v>
      </c>
      <c r="AA39" s="98">
        <f t="shared" si="10"/>
        <v>0</v>
      </c>
      <c r="AG39" s="153">
        <f t="shared" ref="AG39" si="11">SUM(B39:AA39)</f>
        <v>0</v>
      </c>
    </row>
    <row r="40" spans="1:33" ht="14.25" thickTop="1" thickBot="1">
      <c r="A40" s="2"/>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row>
    <row r="41" spans="1:33" ht="21.75" thickTop="1" thickBot="1">
      <c r="A41" s="236" t="s">
        <v>124</v>
      </c>
      <c r="B41" s="237"/>
      <c r="C41" s="237"/>
      <c r="D41" s="237"/>
      <c r="E41" s="237"/>
      <c r="F41" s="237"/>
      <c r="G41" s="237"/>
      <c r="H41" s="237"/>
      <c r="I41" s="238"/>
      <c r="J41" s="80"/>
      <c r="K41" s="80"/>
      <c r="L41" s="80"/>
      <c r="M41" s="80"/>
      <c r="N41" s="80"/>
      <c r="O41" s="80"/>
      <c r="P41" s="80"/>
      <c r="Q41" s="80"/>
      <c r="R41" s="80"/>
      <c r="S41" s="80"/>
      <c r="T41" s="80"/>
      <c r="U41" s="80"/>
      <c r="V41" s="80"/>
      <c r="W41" s="80"/>
      <c r="X41" s="80"/>
      <c r="Y41" s="80"/>
      <c r="Z41" s="80"/>
      <c r="AA41" s="80"/>
      <c r="AB41" s="81"/>
    </row>
    <row r="42" spans="1:33" ht="52.5" thickTop="1">
      <c r="A42" s="82" t="s">
        <v>125</v>
      </c>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83"/>
      <c r="AG42" s="151" t="s">
        <v>179</v>
      </c>
    </row>
    <row r="43" spans="1:33">
      <c r="A43" s="84"/>
      <c r="B43" s="150" t="str">
        <f>B$5</f>
        <v>"Non-GHGRP Facility Name"</v>
      </c>
      <c r="C43" s="150" t="str">
        <f t="shared" ref="C43:AA43" si="12">C$5</f>
        <v>"Non-GHGRP Facility Name"</v>
      </c>
      <c r="D43" s="150" t="str">
        <f t="shared" si="12"/>
        <v>"Non-GHGRP Facility Name"</v>
      </c>
      <c r="E43" s="150" t="str">
        <f t="shared" si="12"/>
        <v>"Non-GHGRP Facility Name"</v>
      </c>
      <c r="F43" s="150" t="str">
        <f t="shared" si="12"/>
        <v>"Non-GHGRP Facility Name"</v>
      </c>
      <c r="G43" s="150" t="str">
        <f t="shared" si="12"/>
        <v>"Non-GHGRP Facility Name"</v>
      </c>
      <c r="H43" s="150" t="str">
        <f t="shared" si="12"/>
        <v>"Non-GHGRP Facility Name"</v>
      </c>
      <c r="I43" s="150" t="str">
        <f t="shared" si="12"/>
        <v>"Non-GHGRP Facility Name"</v>
      </c>
      <c r="J43" s="150" t="str">
        <f t="shared" si="12"/>
        <v>"Non-GHGRP Facility Name"</v>
      </c>
      <c r="K43" s="150" t="str">
        <f t="shared" si="12"/>
        <v>"Non-GHGRP Facility Name"</v>
      </c>
      <c r="L43" s="150" t="str">
        <f t="shared" si="12"/>
        <v>"Non-GHGRP Facility Name"</v>
      </c>
      <c r="M43" s="150" t="str">
        <f t="shared" si="12"/>
        <v>"Non-GHGRP Facility Name"</v>
      </c>
      <c r="N43" s="150" t="str">
        <f t="shared" si="12"/>
        <v>"Non-GHGRP Facility Name"</v>
      </c>
      <c r="O43" s="150" t="str">
        <f t="shared" si="12"/>
        <v>"Non-GHGRP Facility Name"</v>
      </c>
      <c r="P43" s="150" t="str">
        <f t="shared" si="12"/>
        <v>"Non-GHGRP Facility Name"</v>
      </c>
      <c r="Q43" s="150" t="str">
        <f t="shared" si="12"/>
        <v>"Non-GHGRP Facility Name"</v>
      </c>
      <c r="R43" s="150" t="str">
        <f t="shared" si="12"/>
        <v>"Non-GHGRP Facility Name"</v>
      </c>
      <c r="S43" s="150" t="str">
        <f t="shared" si="12"/>
        <v>"Non-GHGRP Facility Name"</v>
      </c>
      <c r="T43" s="150" t="str">
        <f t="shared" si="12"/>
        <v>"Non-GHGRP Facility Name"</v>
      </c>
      <c r="U43" s="150" t="str">
        <f t="shared" si="12"/>
        <v>"Non-GHGRP Facility Name"</v>
      </c>
      <c r="V43" s="150" t="str">
        <f t="shared" si="12"/>
        <v>"Non-GHGRP Facility Name"</v>
      </c>
      <c r="W43" s="150" t="str">
        <f t="shared" si="12"/>
        <v>"Non-GHGRP Facility Name"</v>
      </c>
      <c r="X43" s="150" t="str">
        <f t="shared" si="12"/>
        <v>"Non-GHGRP Facility Name"</v>
      </c>
      <c r="Y43" s="150" t="str">
        <f t="shared" si="12"/>
        <v>"Non-GHGRP Facility Name"</v>
      </c>
      <c r="Z43" s="150" t="str">
        <f t="shared" si="12"/>
        <v>"Non-GHGRP Facility Name"</v>
      </c>
      <c r="AA43" s="150" t="str">
        <f t="shared" si="12"/>
        <v>"Non-GHGRP Facility Name"</v>
      </c>
      <c r="AB43" s="121" t="s">
        <v>127</v>
      </c>
      <c r="AG43" s="152"/>
    </row>
    <row r="44" spans="1:33" ht="38.25">
      <c r="A44" s="122" t="s">
        <v>128</v>
      </c>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02" t="s">
        <v>129</v>
      </c>
      <c r="AG44" s="152">
        <f t="shared" ref="AG44" si="13">SUM(B44:AA44)</f>
        <v>0</v>
      </c>
    </row>
    <row r="45" spans="1:33" ht="51">
      <c r="A45" s="85" t="s">
        <v>130</v>
      </c>
      <c r="B45" s="165">
        <v>1.2350000000000001</v>
      </c>
      <c r="C45" s="165">
        <v>1.2350000000000001</v>
      </c>
      <c r="D45" s="165">
        <v>1.2350000000000001</v>
      </c>
      <c r="E45" s="165">
        <v>1.2350000000000001</v>
      </c>
      <c r="F45" s="165">
        <v>1.2350000000000001</v>
      </c>
      <c r="G45" s="165">
        <v>1.2350000000000001</v>
      </c>
      <c r="H45" s="165">
        <v>1.2350000000000001</v>
      </c>
      <c r="I45" s="165">
        <v>1.2350000000000001</v>
      </c>
      <c r="J45" s="165">
        <v>1.2350000000000001</v>
      </c>
      <c r="K45" s="165">
        <v>1.2350000000000001</v>
      </c>
      <c r="L45" s="165">
        <v>1.2350000000000001</v>
      </c>
      <c r="M45" s="165">
        <v>1.2350000000000001</v>
      </c>
      <c r="N45" s="165">
        <v>1.2350000000000001</v>
      </c>
      <c r="O45" s="165">
        <v>1.2350000000000001</v>
      </c>
      <c r="P45" s="165">
        <v>1.2350000000000001</v>
      </c>
      <c r="Q45" s="165">
        <v>1.2350000000000001</v>
      </c>
      <c r="R45" s="165">
        <v>1.2350000000000001</v>
      </c>
      <c r="S45" s="165">
        <v>1.2350000000000001</v>
      </c>
      <c r="T45" s="165">
        <v>1.2350000000000001</v>
      </c>
      <c r="U45" s="165">
        <v>1.2350000000000001</v>
      </c>
      <c r="V45" s="165">
        <v>1.2350000000000001</v>
      </c>
      <c r="W45" s="165">
        <v>1.2350000000000001</v>
      </c>
      <c r="X45" s="165">
        <v>1.2350000000000001</v>
      </c>
      <c r="Y45" s="165">
        <v>1.2350000000000001</v>
      </c>
      <c r="Z45" s="165">
        <v>1.2350000000000001</v>
      </c>
      <c r="AA45" s="165">
        <v>1.2350000000000001</v>
      </c>
      <c r="AB45" s="102" t="s">
        <v>131</v>
      </c>
      <c r="AG45" s="155"/>
    </row>
    <row r="46" spans="1:33" ht="39" customHeight="1">
      <c r="A46" s="85" t="s">
        <v>132</v>
      </c>
      <c r="B46" s="98">
        <f>IFERROR(B44*B45,"Needs Data")</f>
        <v>0</v>
      </c>
      <c r="C46" s="98">
        <f t="shared" ref="C46:AA46" si="14">IFERROR(C44*C45,"Needs Data")</f>
        <v>0</v>
      </c>
      <c r="D46" s="98">
        <f t="shared" si="14"/>
        <v>0</v>
      </c>
      <c r="E46" s="98">
        <f t="shared" si="14"/>
        <v>0</v>
      </c>
      <c r="F46" s="98">
        <f t="shared" si="14"/>
        <v>0</v>
      </c>
      <c r="G46" s="98">
        <f t="shared" si="14"/>
        <v>0</v>
      </c>
      <c r="H46" s="98">
        <f t="shared" si="14"/>
        <v>0</v>
      </c>
      <c r="I46" s="98">
        <f t="shared" si="14"/>
        <v>0</v>
      </c>
      <c r="J46" s="98">
        <f t="shared" si="14"/>
        <v>0</v>
      </c>
      <c r="K46" s="98">
        <f t="shared" si="14"/>
        <v>0</v>
      </c>
      <c r="L46" s="98">
        <f t="shared" si="14"/>
        <v>0</v>
      </c>
      <c r="M46" s="98">
        <f t="shared" si="14"/>
        <v>0</v>
      </c>
      <c r="N46" s="98">
        <f t="shared" si="14"/>
        <v>0</v>
      </c>
      <c r="O46" s="98">
        <f t="shared" si="14"/>
        <v>0</v>
      </c>
      <c r="P46" s="98">
        <f t="shared" si="14"/>
        <v>0</v>
      </c>
      <c r="Q46" s="98">
        <f t="shared" si="14"/>
        <v>0</v>
      </c>
      <c r="R46" s="98">
        <f t="shared" si="14"/>
        <v>0</v>
      </c>
      <c r="S46" s="98">
        <f t="shared" si="14"/>
        <v>0</v>
      </c>
      <c r="T46" s="98">
        <f t="shared" si="14"/>
        <v>0</v>
      </c>
      <c r="U46" s="98">
        <f t="shared" si="14"/>
        <v>0</v>
      </c>
      <c r="V46" s="98">
        <f t="shared" si="14"/>
        <v>0</v>
      </c>
      <c r="W46" s="98">
        <f t="shared" si="14"/>
        <v>0</v>
      </c>
      <c r="X46" s="98">
        <f t="shared" si="14"/>
        <v>0</v>
      </c>
      <c r="Y46" s="98">
        <f t="shared" si="14"/>
        <v>0</v>
      </c>
      <c r="Z46" s="98">
        <f t="shared" si="14"/>
        <v>0</v>
      </c>
      <c r="AA46" s="98">
        <f t="shared" si="14"/>
        <v>0</v>
      </c>
      <c r="AB46" s="102" t="s">
        <v>133</v>
      </c>
      <c r="AG46" s="155"/>
    </row>
    <row r="47" spans="1:33" ht="51.75" customHeight="1">
      <c r="A47" s="85" t="s">
        <v>134</v>
      </c>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02" t="s">
        <v>135</v>
      </c>
      <c r="AG47" s="152">
        <f t="shared" ref="AG47:AG52" si="15">SUM(B47:AA47)</f>
        <v>0</v>
      </c>
    </row>
    <row r="48" spans="1:33" ht="72" customHeight="1">
      <c r="A48" s="85" t="s">
        <v>136</v>
      </c>
      <c r="B48" s="166">
        <v>3.82</v>
      </c>
      <c r="C48" s="166">
        <v>3.82</v>
      </c>
      <c r="D48" s="166">
        <v>3.82</v>
      </c>
      <c r="E48" s="166">
        <v>3.82</v>
      </c>
      <c r="F48" s="166">
        <v>3.82</v>
      </c>
      <c r="G48" s="166">
        <v>3.82</v>
      </c>
      <c r="H48" s="166">
        <v>3.82</v>
      </c>
      <c r="I48" s="166">
        <v>3.82</v>
      </c>
      <c r="J48" s="166">
        <v>3.82</v>
      </c>
      <c r="K48" s="166">
        <v>3.82</v>
      </c>
      <c r="L48" s="166">
        <v>3.82</v>
      </c>
      <c r="M48" s="166">
        <v>3.82</v>
      </c>
      <c r="N48" s="166">
        <v>3.82</v>
      </c>
      <c r="O48" s="166">
        <v>3.82</v>
      </c>
      <c r="P48" s="166">
        <v>3.82</v>
      </c>
      <c r="Q48" s="166">
        <v>3.82</v>
      </c>
      <c r="R48" s="166">
        <v>3.82</v>
      </c>
      <c r="S48" s="166">
        <v>3.82</v>
      </c>
      <c r="T48" s="166">
        <v>3.82</v>
      </c>
      <c r="U48" s="166">
        <v>3.82</v>
      </c>
      <c r="V48" s="166">
        <v>3.82</v>
      </c>
      <c r="W48" s="166">
        <v>3.82</v>
      </c>
      <c r="X48" s="166">
        <v>3.82</v>
      </c>
      <c r="Y48" s="166">
        <v>3.82</v>
      </c>
      <c r="Z48" s="166">
        <v>3.82</v>
      </c>
      <c r="AA48" s="166">
        <v>3.82</v>
      </c>
      <c r="AB48" s="102" t="s">
        <v>137</v>
      </c>
      <c r="AG48" s="155"/>
    </row>
    <row r="49" spans="1:37" ht="40.5" customHeight="1">
      <c r="A49" s="85" t="s">
        <v>138</v>
      </c>
      <c r="B49" s="98">
        <f>IFERROR(B47*B48,"Needs Data")</f>
        <v>0</v>
      </c>
      <c r="C49" s="98">
        <f t="shared" ref="C49:AA49" si="16">IFERROR(C47*C48,"Needs Data")</f>
        <v>0</v>
      </c>
      <c r="D49" s="98">
        <f t="shared" si="16"/>
        <v>0</v>
      </c>
      <c r="E49" s="98">
        <f t="shared" si="16"/>
        <v>0</v>
      </c>
      <c r="F49" s="98">
        <f t="shared" si="16"/>
        <v>0</v>
      </c>
      <c r="G49" s="98">
        <f t="shared" si="16"/>
        <v>0</v>
      </c>
      <c r="H49" s="98">
        <f t="shared" si="16"/>
        <v>0</v>
      </c>
      <c r="I49" s="98">
        <f t="shared" si="16"/>
        <v>0</v>
      </c>
      <c r="J49" s="98">
        <f t="shared" si="16"/>
        <v>0</v>
      </c>
      <c r="K49" s="98">
        <f t="shared" si="16"/>
        <v>0</v>
      </c>
      <c r="L49" s="98">
        <f t="shared" si="16"/>
        <v>0</v>
      </c>
      <c r="M49" s="98">
        <f t="shared" si="16"/>
        <v>0</v>
      </c>
      <c r="N49" s="98">
        <f t="shared" si="16"/>
        <v>0</v>
      </c>
      <c r="O49" s="98">
        <f t="shared" si="16"/>
        <v>0</v>
      </c>
      <c r="P49" s="98">
        <f t="shared" si="16"/>
        <v>0</v>
      </c>
      <c r="Q49" s="98">
        <f t="shared" si="16"/>
        <v>0</v>
      </c>
      <c r="R49" s="98">
        <f t="shared" si="16"/>
        <v>0</v>
      </c>
      <c r="S49" s="98">
        <f t="shared" si="16"/>
        <v>0</v>
      </c>
      <c r="T49" s="98">
        <f t="shared" si="16"/>
        <v>0</v>
      </c>
      <c r="U49" s="98">
        <f t="shared" si="16"/>
        <v>0</v>
      </c>
      <c r="V49" s="98">
        <f t="shared" si="16"/>
        <v>0</v>
      </c>
      <c r="W49" s="98">
        <f t="shared" si="16"/>
        <v>0</v>
      </c>
      <c r="X49" s="98">
        <f t="shared" si="16"/>
        <v>0</v>
      </c>
      <c r="Y49" s="98">
        <f t="shared" si="16"/>
        <v>0</v>
      </c>
      <c r="Z49" s="98">
        <f t="shared" si="16"/>
        <v>0</v>
      </c>
      <c r="AA49" s="98">
        <f t="shared" si="16"/>
        <v>0</v>
      </c>
      <c r="AB49" s="102" t="s">
        <v>139</v>
      </c>
      <c r="AG49" s="152">
        <f t="shared" si="15"/>
        <v>0</v>
      </c>
    </row>
    <row r="50" spans="1:37" ht="66" customHeight="1">
      <c r="A50" s="85" t="s">
        <v>140</v>
      </c>
      <c r="B50" s="108" t="str">
        <f>IFERROR(B46/(B46+B49),"Needs Data")</f>
        <v>Needs Data</v>
      </c>
      <c r="C50" s="108" t="str">
        <f t="shared" ref="C50:AA50" si="17">IFERROR(C46/(C46+C49),"Needs Data")</f>
        <v>Needs Data</v>
      </c>
      <c r="D50" s="108" t="str">
        <f t="shared" si="17"/>
        <v>Needs Data</v>
      </c>
      <c r="E50" s="108" t="str">
        <f t="shared" si="17"/>
        <v>Needs Data</v>
      </c>
      <c r="F50" s="108" t="str">
        <f t="shared" si="17"/>
        <v>Needs Data</v>
      </c>
      <c r="G50" s="108" t="str">
        <f t="shared" si="17"/>
        <v>Needs Data</v>
      </c>
      <c r="H50" s="108" t="str">
        <f t="shared" si="17"/>
        <v>Needs Data</v>
      </c>
      <c r="I50" s="108" t="str">
        <f t="shared" si="17"/>
        <v>Needs Data</v>
      </c>
      <c r="J50" s="108" t="str">
        <f t="shared" si="17"/>
        <v>Needs Data</v>
      </c>
      <c r="K50" s="108" t="str">
        <f t="shared" si="17"/>
        <v>Needs Data</v>
      </c>
      <c r="L50" s="108" t="str">
        <f t="shared" si="17"/>
        <v>Needs Data</v>
      </c>
      <c r="M50" s="108" t="str">
        <f t="shared" si="17"/>
        <v>Needs Data</v>
      </c>
      <c r="N50" s="108" t="str">
        <f t="shared" si="17"/>
        <v>Needs Data</v>
      </c>
      <c r="O50" s="108" t="str">
        <f t="shared" si="17"/>
        <v>Needs Data</v>
      </c>
      <c r="P50" s="108" t="str">
        <f t="shared" si="17"/>
        <v>Needs Data</v>
      </c>
      <c r="Q50" s="108" t="str">
        <f t="shared" si="17"/>
        <v>Needs Data</v>
      </c>
      <c r="R50" s="108" t="str">
        <f t="shared" si="17"/>
        <v>Needs Data</v>
      </c>
      <c r="S50" s="108" t="str">
        <f t="shared" si="17"/>
        <v>Needs Data</v>
      </c>
      <c r="T50" s="108" t="str">
        <f t="shared" si="17"/>
        <v>Needs Data</v>
      </c>
      <c r="U50" s="108" t="str">
        <f t="shared" si="17"/>
        <v>Needs Data</v>
      </c>
      <c r="V50" s="108" t="str">
        <f t="shared" si="17"/>
        <v>Needs Data</v>
      </c>
      <c r="W50" s="108" t="str">
        <f t="shared" si="17"/>
        <v>Needs Data</v>
      </c>
      <c r="X50" s="108" t="str">
        <f t="shared" si="17"/>
        <v>Needs Data</v>
      </c>
      <c r="Y50" s="108" t="str">
        <f t="shared" si="17"/>
        <v>Needs Data</v>
      </c>
      <c r="Z50" s="108" t="str">
        <f t="shared" si="17"/>
        <v>Needs Data</v>
      </c>
      <c r="AA50" s="108" t="str">
        <f t="shared" si="17"/>
        <v>Needs Data</v>
      </c>
      <c r="AB50" s="102" t="s">
        <v>141</v>
      </c>
      <c r="AG50" s="155"/>
    </row>
    <row r="51" spans="1:37" ht="66" customHeight="1">
      <c r="A51" s="85" t="s">
        <v>142</v>
      </c>
      <c r="B51" s="109">
        <f>SUM(B7,B8,B9,B10,B11,B30,B31)</f>
        <v>0</v>
      </c>
      <c r="C51" s="109">
        <f t="shared" ref="C51:AA51" si="18">SUM(C7,C8,C9,C10,C11,C30,C31)</f>
        <v>0</v>
      </c>
      <c r="D51" s="109">
        <f t="shared" si="18"/>
        <v>0</v>
      </c>
      <c r="E51" s="109">
        <f t="shared" si="18"/>
        <v>0</v>
      </c>
      <c r="F51" s="109">
        <f t="shared" si="18"/>
        <v>0</v>
      </c>
      <c r="G51" s="109">
        <f t="shared" si="18"/>
        <v>0</v>
      </c>
      <c r="H51" s="109">
        <f t="shared" si="18"/>
        <v>0</v>
      </c>
      <c r="I51" s="109">
        <f t="shared" si="18"/>
        <v>0</v>
      </c>
      <c r="J51" s="109">
        <f t="shared" si="18"/>
        <v>0</v>
      </c>
      <c r="K51" s="109">
        <f t="shared" si="18"/>
        <v>0</v>
      </c>
      <c r="L51" s="109">
        <f t="shared" si="18"/>
        <v>0</v>
      </c>
      <c r="M51" s="109">
        <f t="shared" si="18"/>
        <v>0</v>
      </c>
      <c r="N51" s="109">
        <f t="shared" si="18"/>
        <v>0</v>
      </c>
      <c r="O51" s="109">
        <f t="shared" si="18"/>
        <v>0</v>
      </c>
      <c r="P51" s="109">
        <f t="shared" si="18"/>
        <v>0</v>
      </c>
      <c r="Q51" s="109">
        <f t="shared" si="18"/>
        <v>0</v>
      </c>
      <c r="R51" s="109">
        <f t="shared" si="18"/>
        <v>0</v>
      </c>
      <c r="S51" s="109">
        <f t="shared" si="18"/>
        <v>0</v>
      </c>
      <c r="T51" s="109">
        <f t="shared" si="18"/>
        <v>0</v>
      </c>
      <c r="U51" s="109">
        <f t="shared" si="18"/>
        <v>0</v>
      </c>
      <c r="V51" s="109">
        <f t="shared" si="18"/>
        <v>0</v>
      </c>
      <c r="W51" s="109">
        <f t="shared" si="18"/>
        <v>0</v>
      </c>
      <c r="X51" s="109">
        <f t="shared" si="18"/>
        <v>0</v>
      </c>
      <c r="Y51" s="109">
        <f t="shared" si="18"/>
        <v>0</v>
      </c>
      <c r="Z51" s="109">
        <f t="shared" si="18"/>
        <v>0</v>
      </c>
      <c r="AA51" s="109">
        <f t="shared" si="18"/>
        <v>0</v>
      </c>
      <c r="AB51" s="102" t="s">
        <v>143</v>
      </c>
      <c r="AG51" s="152">
        <f t="shared" si="15"/>
        <v>0</v>
      </c>
    </row>
    <row r="52" spans="1:37" ht="66" customHeight="1" thickBot="1">
      <c r="A52" s="85" t="s">
        <v>144</v>
      </c>
      <c r="B52" s="110" t="str">
        <f t="shared" ref="B52:AA52" si="19">IFERROR((SUM(B6,B12,B13,B32,B33,B34)*B50),"Needs Data")</f>
        <v>Needs Data</v>
      </c>
      <c r="C52" s="110" t="str">
        <f t="shared" si="19"/>
        <v>Needs Data</v>
      </c>
      <c r="D52" s="110" t="str">
        <f t="shared" si="19"/>
        <v>Needs Data</v>
      </c>
      <c r="E52" s="110" t="str">
        <f t="shared" si="19"/>
        <v>Needs Data</v>
      </c>
      <c r="F52" s="110" t="str">
        <f t="shared" si="19"/>
        <v>Needs Data</v>
      </c>
      <c r="G52" s="110" t="str">
        <f t="shared" si="19"/>
        <v>Needs Data</v>
      </c>
      <c r="H52" s="110" t="str">
        <f t="shared" si="19"/>
        <v>Needs Data</v>
      </c>
      <c r="I52" s="110" t="str">
        <f t="shared" si="19"/>
        <v>Needs Data</v>
      </c>
      <c r="J52" s="110" t="str">
        <f t="shared" si="19"/>
        <v>Needs Data</v>
      </c>
      <c r="K52" s="110" t="str">
        <f t="shared" si="19"/>
        <v>Needs Data</v>
      </c>
      <c r="L52" s="110" t="str">
        <f t="shared" si="19"/>
        <v>Needs Data</v>
      </c>
      <c r="M52" s="110" t="str">
        <f t="shared" si="19"/>
        <v>Needs Data</v>
      </c>
      <c r="N52" s="110" t="str">
        <f t="shared" si="19"/>
        <v>Needs Data</v>
      </c>
      <c r="O52" s="110" t="str">
        <f t="shared" si="19"/>
        <v>Needs Data</v>
      </c>
      <c r="P52" s="110" t="str">
        <f t="shared" si="19"/>
        <v>Needs Data</v>
      </c>
      <c r="Q52" s="110" t="str">
        <f t="shared" si="19"/>
        <v>Needs Data</v>
      </c>
      <c r="R52" s="110" t="str">
        <f t="shared" si="19"/>
        <v>Needs Data</v>
      </c>
      <c r="S52" s="110" t="str">
        <f t="shared" si="19"/>
        <v>Needs Data</v>
      </c>
      <c r="T52" s="110" t="str">
        <f t="shared" si="19"/>
        <v>Needs Data</v>
      </c>
      <c r="U52" s="110" t="str">
        <f t="shared" si="19"/>
        <v>Needs Data</v>
      </c>
      <c r="V52" s="110" t="str">
        <f t="shared" si="19"/>
        <v>Needs Data</v>
      </c>
      <c r="W52" s="110" t="str">
        <f t="shared" si="19"/>
        <v>Needs Data</v>
      </c>
      <c r="X52" s="110" t="str">
        <f t="shared" si="19"/>
        <v>Needs Data</v>
      </c>
      <c r="Y52" s="110" t="str">
        <f t="shared" si="19"/>
        <v>Needs Data</v>
      </c>
      <c r="Z52" s="110" t="str">
        <f t="shared" si="19"/>
        <v>Needs Data</v>
      </c>
      <c r="AA52" s="110" t="str">
        <f t="shared" si="19"/>
        <v>Needs Data</v>
      </c>
      <c r="AB52" s="102" t="s">
        <v>145</v>
      </c>
      <c r="AG52" s="153">
        <f t="shared" si="15"/>
        <v>0</v>
      </c>
    </row>
    <row r="53" spans="1:37" ht="36.75" customHeight="1" thickTop="1">
      <c r="A53" s="85" t="s">
        <v>146</v>
      </c>
      <c r="B53" s="98">
        <f>SUM(B51:B52)</f>
        <v>0</v>
      </c>
      <c r="C53" s="98">
        <f t="shared" ref="C53:AA53" si="20">SUM(C51:C52)</f>
        <v>0</v>
      </c>
      <c r="D53" s="98">
        <f t="shared" si="20"/>
        <v>0</v>
      </c>
      <c r="E53" s="98">
        <f t="shared" si="20"/>
        <v>0</v>
      </c>
      <c r="F53" s="98">
        <f t="shared" si="20"/>
        <v>0</v>
      </c>
      <c r="G53" s="98">
        <f t="shared" si="20"/>
        <v>0</v>
      </c>
      <c r="H53" s="98">
        <f t="shared" si="20"/>
        <v>0</v>
      </c>
      <c r="I53" s="98">
        <f t="shared" si="20"/>
        <v>0</v>
      </c>
      <c r="J53" s="98">
        <f t="shared" si="20"/>
        <v>0</v>
      </c>
      <c r="K53" s="98">
        <f t="shared" si="20"/>
        <v>0</v>
      </c>
      <c r="L53" s="98">
        <f t="shared" si="20"/>
        <v>0</v>
      </c>
      <c r="M53" s="98">
        <f t="shared" si="20"/>
        <v>0</v>
      </c>
      <c r="N53" s="98">
        <f t="shared" si="20"/>
        <v>0</v>
      </c>
      <c r="O53" s="98">
        <f t="shared" si="20"/>
        <v>0</v>
      </c>
      <c r="P53" s="98">
        <f t="shared" si="20"/>
        <v>0</v>
      </c>
      <c r="Q53" s="98">
        <f t="shared" si="20"/>
        <v>0</v>
      </c>
      <c r="R53" s="98">
        <f t="shared" si="20"/>
        <v>0</v>
      </c>
      <c r="S53" s="98">
        <f t="shared" si="20"/>
        <v>0</v>
      </c>
      <c r="T53" s="98">
        <f t="shared" si="20"/>
        <v>0</v>
      </c>
      <c r="U53" s="98">
        <f t="shared" si="20"/>
        <v>0</v>
      </c>
      <c r="V53" s="98">
        <f t="shared" si="20"/>
        <v>0</v>
      </c>
      <c r="W53" s="98">
        <f t="shared" si="20"/>
        <v>0</v>
      </c>
      <c r="X53" s="98">
        <f t="shared" si="20"/>
        <v>0</v>
      </c>
      <c r="Y53" s="98">
        <f t="shared" si="20"/>
        <v>0</v>
      </c>
      <c r="Z53" s="98">
        <f t="shared" si="20"/>
        <v>0</v>
      </c>
      <c r="AA53" s="98">
        <f t="shared" si="20"/>
        <v>0</v>
      </c>
      <c r="AB53" s="102" t="s">
        <v>147</v>
      </c>
      <c r="AG53" s="241" t="s">
        <v>180</v>
      </c>
      <c r="AH53" s="242"/>
      <c r="AI53" s="242"/>
      <c r="AJ53" s="242"/>
      <c r="AK53" s="243"/>
    </row>
    <row r="54" spans="1:37" ht="49.5" customHeight="1" thickBot="1">
      <c r="A54" s="123" t="s">
        <v>149</v>
      </c>
      <c r="B54" s="231">
        <f>SUM(B53:AA53)</f>
        <v>0</v>
      </c>
      <c r="C54" s="232"/>
      <c r="D54" s="232"/>
      <c r="E54" s="232"/>
      <c r="F54" s="232"/>
      <c r="G54" s="232"/>
      <c r="H54" s="232"/>
      <c r="I54" s="232"/>
      <c r="J54" s="124"/>
      <c r="K54" s="124"/>
      <c r="L54" s="124"/>
      <c r="M54" s="124"/>
      <c r="N54" s="124"/>
      <c r="O54" s="124"/>
      <c r="P54" s="124"/>
      <c r="Q54" s="124"/>
      <c r="R54" s="124"/>
      <c r="S54" s="124"/>
      <c r="T54" s="124"/>
      <c r="U54" s="124"/>
      <c r="V54" s="124"/>
      <c r="W54" s="124"/>
      <c r="X54" s="124"/>
      <c r="Y54" s="124"/>
      <c r="Z54" s="124"/>
      <c r="AA54" s="124"/>
      <c r="AB54" s="125" t="s">
        <v>150</v>
      </c>
      <c r="AG54" s="156" t="str">
        <f>IF(SUM(AG51,AG52)=B54,"CORRECT","ERROR")</f>
        <v>CORRECT</v>
      </c>
      <c r="AH54" s="239" t="s">
        <v>151</v>
      </c>
      <c r="AI54" s="239"/>
      <c r="AJ54" s="239"/>
      <c r="AK54" s="240"/>
    </row>
    <row r="55" spans="1:37" ht="14.25" thickTop="1" thickBot="1">
      <c r="A55" s="111"/>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3"/>
    </row>
    <row r="56" spans="1:37" ht="21.75" thickTop="1" thickBot="1">
      <c r="A56" s="255" t="s">
        <v>152</v>
      </c>
      <c r="B56" s="256"/>
      <c r="C56" s="256"/>
      <c r="D56" s="256"/>
      <c r="E56" s="256"/>
      <c r="F56" s="256"/>
      <c r="G56" s="256"/>
      <c r="H56" s="256"/>
      <c r="I56" s="257"/>
      <c r="J56" s="80"/>
      <c r="K56" s="80"/>
      <c r="L56" s="80"/>
      <c r="M56" s="80"/>
      <c r="N56" s="80"/>
      <c r="O56" s="80"/>
      <c r="P56" s="80"/>
      <c r="Q56" s="80"/>
      <c r="R56" s="80"/>
      <c r="S56" s="80"/>
      <c r="T56" s="80"/>
      <c r="U56" s="80"/>
      <c r="V56" s="80"/>
      <c r="W56" s="80"/>
      <c r="X56" s="80"/>
      <c r="Y56" s="80"/>
      <c r="Z56" s="80"/>
      <c r="AA56" s="80"/>
      <c r="AB56" s="80"/>
      <c r="AC56" s="126"/>
    </row>
    <row r="57" spans="1:37" ht="39.75" thickTop="1">
      <c r="A57" s="82" t="s">
        <v>153</v>
      </c>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01"/>
      <c r="AG57" s="151" t="s">
        <v>181</v>
      </c>
    </row>
    <row r="58" spans="1:37">
      <c r="A58" s="84" t="s">
        <v>182</v>
      </c>
      <c r="B58" s="150" t="str">
        <f>B$5</f>
        <v>"Non-GHGRP Facility Name"</v>
      </c>
      <c r="C58" s="150" t="str">
        <f t="shared" ref="C58:AA58" si="21">C$5</f>
        <v>"Non-GHGRP Facility Name"</v>
      </c>
      <c r="D58" s="150" t="str">
        <f t="shared" si="21"/>
        <v>"Non-GHGRP Facility Name"</v>
      </c>
      <c r="E58" s="150" t="str">
        <f t="shared" si="21"/>
        <v>"Non-GHGRP Facility Name"</v>
      </c>
      <c r="F58" s="150" t="str">
        <f t="shared" si="21"/>
        <v>"Non-GHGRP Facility Name"</v>
      </c>
      <c r="G58" s="150" t="str">
        <f t="shared" si="21"/>
        <v>"Non-GHGRP Facility Name"</v>
      </c>
      <c r="H58" s="150" t="str">
        <f t="shared" si="21"/>
        <v>"Non-GHGRP Facility Name"</v>
      </c>
      <c r="I58" s="150" t="str">
        <f t="shared" si="21"/>
        <v>"Non-GHGRP Facility Name"</v>
      </c>
      <c r="J58" s="150" t="str">
        <f t="shared" si="21"/>
        <v>"Non-GHGRP Facility Name"</v>
      </c>
      <c r="K58" s="150" t="str">
        <f t="shared" si="21"/>
        <v>"Non-GHGRP Facility Name"</v>
      </c>
      <c r="L58" s="150" t="str">
        <f t="shared" si="21"/>
        <v>"Non-GHGRP Facility Name"</v>
      </c>
      <c r="M58" s="150" t="str">
        <f t="shared" si="21"/>
        <v>"Non-GHGRP Facility Name"</v>
      </c>
      <c r="N58" s="150" t="str">
        <f t="shared" si="21"/>
        <v>"Non-GHGRP Facility Name"</v>
      </c>
      <c r="O58" s="150" t="str">
        <f t="shared" si="21"/>
        <v>"Non-GHGRP Facility Name"</v>
      </c>
      <c r="P58" s="150" t="str">
        <f t="shared" si="21"/>
        <v>"Non-GHGRP Facility Name"</v>
      </c>
      <c r="Q58" s="150" t="str">
        <f t="shared" si="21"/>
        <v>"Non-GHGRP Facility Name"</v>
      </c>
      <c r="R58" s="150" t="str">
        <f t="shared" si="21"/>
        <v>"Non-GHGRP Facility Name"</v>
      </c>
      <c r="S58" s="150" t="str">
        <f t="shared" si="21"/>
        <v>"Non-GHGRP Facility Name"</v>
      </c>
      <c r="T58" s="150" t="str">
        <f t="shared" si="21"/>
        <v>"Non-GHGRP Facility Name"</v>
      </c>
      <c r="U58" s="150" t="str">
        <f t="shared" si="21"/>
        <v>"Non-GHGRP Facility Name"</v>
      </c>
      <c r="V58" s="150" t="str">
        <f t="shared" si="21"/>
        <v>"Non-GHGRP Facility Name"</v>
      </c>
      <c r="W58" s="150" t="str">
        <f t="shared" si="21"/>
        <v>"Non-GHGRP Facility Name"</v>
      </c>
      <c r="X58" s="150" t="str">
        <f t="shared" si="21"/>
        <v>"Non-GHGRP Facility Name"</v>
      </c>
      <c r="Y58" s="150" t="str">
        <f t="shared" si="21"/>
        <v>"Non-GHGRP Facility Name"</v>
      </c>
      <c r="Z58" s="150" t="str">
        <f t="shared" si="21"/>
        <v>"Non-GHGRP Facility Name"</v>
      </c>
      <c r="AA58" s="150" t="str">
        <f t="shared" si="21"/>
        <v>"Non-GHGRP Facility Name"</v>
      </c>
      <c r="AB58" s="321" t="s">
        <v>127</v>
      </c>
      <c r="AC58" s="322"/>
      <c r="AG58" s="152"/>
    </row>
    <row r="59" spans="1:37" ht="39" customHeight="1">
      <c r="A59" s="85" t="s">
        <v>155</v>
      </c>
      <c r="B59" s="167">
        <v>0.87</v>
      </c>
      <c r="C59" s="167">
        <v>0.87</v>
      </c>
      <c r="D59" s="167">
        <v>0.87</v>
      </c>
      <c r="E59" s="167">
        <v>0.87</v>
      </c>
      <c r="F59" s="167">
        <v>0.87</v>
      </c>
      <c r="G59" s="167">
        <v>0.87</v>
      </c>
      <c r="H59" s="167">
        <v>0.87</v>
      </c>
      <c r="I59" s="167">
        <v>0.87</v>
      </c>
      <c r="J59" s="167">
        <v>0.87</v>
      </c>
      <c r="K59" s="167">
        <v>0.87</v>
      </c>
      <c r="L59" s="167">
        <v>0.87</v>
      </c>
      <c r="M59" s="167">
        <v>0.87</v>
      </c>
      <c r="N59" s="167">
        <v>0.87</v>
      </c>
      <c r="O59" s="167">
        <v>0.87</v>
      </c>
      <c r="P59" s="167">
        <v>0.87</v>
      </c>
      <c r="Q59" s="167">
        <v>0.87</v>
      </c>
      <c r="R59" s="167">
        <v>0.87</v>
      </c>
      <c r="S59" s="167">
        <v>0.87</v>
      </c>
      <c r="T59" s="167">
        <v>0.87</v>
      </c>
      <c r="U59" s="167">
        <v>0.87</v>
      </c>
      <c r="V59" s="167">
        <v>0.87</v>
      </c>
      <c r="W59" s="167">
        <v>0.87</v>
      </c>
      <c r="X59" s="167">
        <v>0.87</v>
      </c>
      <c r="Y59" s="167">
        <v>0.87</v>
      </c>
      <c r="Z59" s="167">
        <v>0.87</v>
      </c>
      <c r="AA59" s="167">
        <v>0.87</v>
      </c>
      <c r="AB59" s="251" t="s">
        <v>156</v>
      </c>
      <c r="AC59" s="252"/>
      <c r="AG59" s="155"/>
    </row>
    <row r="60" spans="1:37" ht="36" customHeight="1">
      <c r="A60" s="85" t="s">
        <v>157</v>
      </c>
      <c r="B60" s="98">
        <f>B44</f>
        <v>0</v>
      </c>
      <c r="C60" s="98">
        <f t="shared" ref="C60:AA60" si="22">C44</f>
        <v>0</v>
      </c>
      <c r="D60" s="98">
        <f t="shared" si="22"/>
        <v>0</v>
      </c>
      <c r="E60" s="98">
        <f t="shared" si="22"/>
        <v>0</v>
      </c>
      <c r="F60" s="98">
        <f t="shared" si="22"/>
        <v>0</v>
      </c>
      <c r="G60" s="98">
        <f t="shared" si="22"/>
        <v>0</v>
      </c>
      <c r="H60" s="98">
        <f t="shared" si="22"/>
        <v>0</v>
      </c>
      <c r="I60" s="98">
        <f t="shared" si="22"/>
        <v>0</v>
      </c>
      <c r="J60" s="98">
        <f t="shared" si="22"/>
        <v>0</v>
      </c>
      <c r="K60" s="98">
        <f t="shared" si="22"/>
        <v>0</v>
      </c>
      <c r="L60" s="98">
        <f t="shared" si="22"/>
        <v>0</v>
      </c>
      <c r="M60" s="98">
        <f t="shared" si="22"/>
        <v>0</v>
      </c>
      <c r="N60" s="98">
        <f t="shared" si="22"/>
        <v>0</v>
      </c>
      <c r="O60" s="98">
        <f t="shared" si="22"/>
        <v>0</v>
      </c>
      <c r="P60" s="98">
        <f t="shared" si="22"/>
        <v>0</v>
      </c>
      <c r="Q60" s="98">
        <f t="shared" si="22"/>
        <v>0</v>
      </c>
      <c r="R60" s="98">
        <f t="shared" si="22"/>
        <v>0</v>
      </c>
      <c r="S60" s="98">
        <f t="shared" si="22"/>
        <v>0</v>
      </c>
      <c r="T60" s="98">
        <f t="shared" si="22"/>
        <v>0</v>
      </c>
      <c r="U60" s="98">
        <f t="shared" si="22"/>
        <v>0</v>
      </c>
      <c r="V60" s="98">
        <f t="shared" si="22"/>
        <v>0</v>
      </c>
      <c r="W60" s="98">
        <f t="shared" si="22"/>
        <v>0</v>
      </c>
      <c r="X60" s="98">
        <f t="shared" si="22"/>
        <v>0</v>
      </c>
      <c r="Y60" s="98">
        <f t="shared" si="22"/>
        <v>0</v>
      </c>
      <c r="Z60" s="98">
        <f t="shared" si="22"/>
        <v>0</v>
      </c>
      <c r="AA60" s="98">
        <f t="shared" si="22"/>
        <v>0</v>
      </c>
      <c r="AB60" s="251" t="s">
        <v>158</v>
      </c>
      <c r="AC60" s="252"/>
      <c r="AG60" s="152">
        <f t="shared" ref="AG60:AG61" si="23">SUM(B60:AA60)</f>
        <v>0</v>
      </c>
    </row>
    <row r="61" spans="1:37" ht="24.75" customHeight="1" thickBot="1">
      <c r="A61" s="85" t="s">
        <v>159</v>
      </c>
      <c r="B61" s="98">
        <f>B60*B59</f>
        <v>0</v>
      </c>
      <c r="C61" s="98">
        <f t="shared" ref="C61:AA61" si="24">C60*C59</f>
        <v>0</v>
      </c>
      <c r="D61" s="98">
        <f t="shared" si="24"/>
        <v>0</v>
      </c>
      <c r="E61" s="98">
        <f t="shared" si="24"/>
        <v>0</v>
      </c>
      <c r="F61" s="98">
        <f t="shared" si="24"/>
        <v>0</v>
      </c>
      <c r="G61" s="98">
        <f t="shared" si="24"/>
        <v>0</v>
      </c>
      <c r="H61" s="98">
        <f t="shared" si="24"/>
        <v>0</v>
      </c>
      <c r="I61" s="98">
        <f t="shared" si="24"/>
        <v>0</v>
      </c>
      <c r="J61" s="98">
        <f t="shared" si="24"/>
        <v>0</v>
      </c>
      <c r="K61" s="98">
        <f t="shared" si="24"/>
        <v>0</v>
      </c>
      <c r="L61" s="98">
        <f t="shared" si="24"/>
        <v>0</v>
      </c>
      <c r="M61" s="98">
        <f t="shared" si="24"/>
        <v>0</v>
      </c>
      <c r="N61" s="98">
        <f t="shared" si="24"/>
        <v>0</v>
      </c>
      <c r="O61" s="98">
        <f t="shared" si="24"/>
        <v>0</v>
      </c>
      <c r="P61" s="98">
        <f t="shared" si="24"/>
        <v>0</v>
      </c>
      <c r="Q61" s="98">
        <f t="shared" si="24"/>
        <v>0</v>
      </c>
      <c r="R61" s="98">
        <f t="shared" si="24"/>
        <v>0</v>
      </c>
      <c r="S61" s="98">
        <f t="shared" si="24"/>
        <v>0</v>
      </c>
      <c r="T61" s="98">
        <f t="shared" si="24"/>
        <v>0</v>
      </c>
      <c r="U61" s="98">
        <f t="shared" si="24"/>
        <v>0</v>
      </c>
      <c r="V61" s="98">
        <f t="shared" si="24"/>
        <v>0</v>
      </c>
      <c r="W61" s="98">
        <f t="shared" si="24"/>
        <v>0</v>
      </c>
      <c r="X61" s="98">
        <f t="shared" si="24"/>
        <v>0</v>
      </c>
      <c r="Y61" s="98">
        <f t="shared" si="24"/>
        <v>0</v>
      </c>
      <c r="Z61" s="98">
        <f t="shared" si="24"/>
        <v>0</v>
      </c>
      <c r="AA61" s="98">
        <f t="shared" si="24"/>
        <v>0</v>
      </c>
      <c r="AB61" s="251" t="s">
        <v>160</v>
      </c>
      <c r="AC61" s="252"/>
      <c r="AG61" s="154">
        <f t="shared" si="23"/>
        <v>0</v>
      </c>
    </row>
    <row r="62" spans="1:37" ht="29.25" customHeight="1" thickTop="1" thickBot="1">
      <c r="A62" s="123" t="s">
        <v>161</v>
      </c>
      <c r="B62" s="231">
        <f>SUM(B61:AA61)</f>
        <v>0</v>
      </c>
      <c r="C62" s="232"/>
      <c r="D62" s="232"/>
      <c r="E62" s="232"/>
      <c r="F62" s="232"/>
      <c r="G62" s="232"/>
      <c r="H62" s="232"/>
      <c r="I62" s="232"/>
      <c r="J62" s="124"/>
      <c r="K62" s="124"/>
      <c r="L62" s="124"/>
      <c r="M62" s="124"/>
      <c r="N62" s="124"/>
      <c r="O62" s="124"/>
      <c r="P62" s="124"/>
      <c r="Q62" s="124"/>
      <c r="R62" s="124"/>
      <c r="S62" s="124"/>
      <c r="T62" s="124"/>
      <c r="U62" s="124"/>
      <c r="V62" s="124"/>
      <c r="W62" s="124"/>
      <c r="X62" s="124"/>
      <c r="Y62" s="124"/>
      <c r="Z62" s="124"/>
      <c r="AA62" s="124"/>
      <c r="AB62" s="253" t="s">
        <v>162</v>
      </c>
      <c r="AC62" s="254"/>
      <c r="AG62" s="157" t="str">
        <f>IF(AG61=B62,"CORRECT","ERROR")</f>
        <v>CORRECT</v>
      </c>
      <c r="AH62" s="226" t="s">
        <v>163</v>
      </c>
      <c r="AI62" s="226"/>
      <c r="AJ62" s="226"/>
      <c r="AK62" s="227"/>
    </row>
    <row r="63" spans="1:37" ht="23.25" customHeight="1" thickTop="1" thickBot="1">
      <c r="A63" s="111"/>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3"/>
      <c r="AC63" s="113"/>
    </row>
    <row r="64" spans="1:37" ht="21.75" thickTop="1" thickBot="1">
      <c r="A64" s="233" t="s">
        <v>164</v>
      </c>
      <c r="B64" s="234"/>
      <c r="C64" s="234"/>
      <c r="D64" s="234"/>
      <c r="E64" s="234"/>
      <c r="F64" s="234"/>
      <c r="G64" s="234"/>
      <c r="H64" s="234"/>
      <c r="I64" s="235"/>
      <c r="J64" s="80"/>
      <c r="K64" s="80"/>
      <c r="L64" s="80"/>
      <c r="M64" s="80"/>
      <c r="N64" s="80"/>
      <c r="O64" s="80"/>
      <c r="P64" s="80"/>
      <c r="Q64" s="80"/>
      <c r="R64" s="80"/>
      <c r="S64" s="80"/>
      <c r="T64" s="80"/>
      <c r="U64" s="80"/>
      <c r="V64" s="80"/>
      <c r="W64" s="80"/>
      <c r="X64" s="80"/>
      <c r="Y64" s="80"/>
      <c r="Z64" s="80"/>
      <c r="AA64" s="80"/>
      <c r="AB64" s="80"/>
      <c r="AC64" s="126"/>
    </row>
    <row r="65" spans="1:37" ht="52.5" thickTop="1">
      <c r="A65" s="82" t="s">
        <v>165</v>
      </c>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7"/>
      <c r="AC65" s="127"/>
      <c r="AG65" s="151" t="s">
        <v>166</v>
      </c>
    </row>
    <row r="66" spans="1:37" ht="15">
      <c r="A66" s="128"/>
      <c r="B66" s="150" t="str">
        <f>B$5</f>
        <v>"Non-GHGRP Facility Name"</v>
      </c>
      <c r="C66" s="150" t="str">
        <f t="shared" ref="C66:AA66" si="25">C$5</f>
        <v>"Non-GHGRP Facility Name"</v>
      </c>
      <c r="D66" s="150" t="str">
        <f t="shared" si="25"/>
        <v>"Non-GHGRP Facility Name"</v>
      </c>
      <c r="E66" s="150" t="str">
        <f t="shared" si="25"/>
        <v>"Non-GHGRP Facility Name"</v>
      </c>
      <c r="F66" s="150" t="str">
        <f t="shared" si="25"/>
        <v>"Non-GHGRP Facility Name"</v>
      </c>
      <c r="G66" s="150" t="str">
        <f t="shared" si="25"/>
        <v>"Non-GHGRP Facility Name"</v>
      </c>
      <c r="H66" s="150" t="str">
        <f t="shared" si="25"/>
        <v>"Non-GHGRP Facility Name"</v>
      </c>
      <c r="I66" s="150" t="str">
        <f t="shared" si="25"/>
        <v>"Non-GHGRP Facility Name"</v>
      </c>
      <c r="J66" s="150" t="str">
        <f t="shared" si="25"/>
        <v>"Non-GHGRP Facility Name"</v>
      </c>
      <c r="K66" s="150" t="str">
        <f t="shared" si="25"/>
        <v>"Non-GHGRP Facility Name"</v>
      </c>
      <c r="L66" s="150" t="str">
        <f t="shared" si="25"/>
        <v>"Non-GHGRP Facility Name"</v>
      </c>
      <c r="M66" s="150" t="str">
        <f t="shared" si="25"/>
        <v>"Non-GHGRP Facility Name"</v>
      </c>
      <c r="N66" s="150" t="str">
        <f t="shared" si="25"/>
        <v>"Non-GHGRP Facility Name"</v>
      </c>
      <c r="O66" s="150" t="str">
        <f t="shared" si="25"/>
        <v>"Non-GHGRP Facility Name"</v>
      </c>
      <c r="P66" s="150" t="str">
        <f t="shared" si="25"/>
        <v>"Non-GHGRP Facility Name"</v>
      </c>
      <c r="Q66" s="150" t="str">
        <f t="shared" si="25"/>
        <v>"Non-GHGRP Facility Name"</v>
      </c>
      <c r="R66" s="150" t="str">
        <f t="shared" si="25"/>
        <v>"Non-GHGRP Facility Name"</v>
      </c>
      <c r="S66" s="150" t="str">
        <f t="shared" si="25"/>
        <v>"Non-GHGRP Facility Name"</v>
      </c>
      <c r="T66" s="150" t="str">
        <f t="shared" si="25"/>
        <v>"Non-GHGRP Facility Name"</v>
      </c>
      <c r="U66" s="150" t="str">
        <f t="shared" si="25"/>
        <v>"Non-GHGRP Facility Name"</v>
      </c>
      <c r="V66" s="150" t="str">
        <f t="shared" si="25"/>
        <v>"Non-GHGRP Facility Name"</v>
      </c>
      <c r="W66" s="150" t="str">
        <f t="shared" si="25"/>
        <v>"Non-GHGRP Facility Name"</v>
      </c>
      <c r="X66" s="150" t="str">
        <f t="shared" si="25"/>
        <v>"Non-GHGRP Facility Name"</v>
      </c>
      <c r="Y66" s="150" t="str">
        <f t="shared" si="25"/>
        <v>"Non-GHGRP Facility Name"</v>
      </c>
      <c r="Z66" s="150" t="str">
        <f t="shared" si="25"/>
        <v>"Non-GHGRP Facility Name"</v>
      </c>
      <c r="AA66" s="150" t="str">
        <f t="shared" si="25"/>
        <v>"Non-GHGRP Facility Name"</v>
      </c>
      <c r="AB66" s="323" t="s">
        <v>167</v>
      </c>
      <c r="AC66" s="324"/>
      <c r="AG66" s="158"/>
    </row>
    <row r="67" spans="1:37" ht="26.25" thickBot="1">
      <c r="A67" s="85" t="s">
        <v>168</v>
      </c>
      <c r="B67" s="115" t="str">
        <f>IFERROR(B53/(B61*'Emission Factor References'!$D$11),"Needs Data")</f>
        <v>Needs Data</v>
      </c>
      <c r="C67" s="115" t="str">
        <f>IFERROR(C53/(C61*'Emission Factor References'!$D$11),"Needs Data")</f>
        <v>Needs Data</v>
      </c>
      <c r="D67" s="115" t="str">
        <f>IFERROR(D53/(D61*'Emission Factor References'!$D$11),"Needs Data")</f>
        <v>Needs Data</v>
      </c>
      <c r="E67" s="115" t="str">
        <f>IFERROR(E53/(E61*'Emission Factor References'!$D$11),"Needs Data")</f>
        <v>Needs Data</v>
      </c>
      <c r="F67" s="115" t="str">
        <f>IFERROR(F53/(F61*'Emission Factor References'!$D$11),"Needs Data")</f>
        <v>Needs Data</v>
      </c>
      <c r="G67" s="115" t="str">
        <f>IFERROR(G53/(G61*'Emission Factor References'!$D$11),"Needs Data")</f>
        <v>Needs Data</v>
      </c>
      <c r="H67" s="115" t="str">
        <f>IFERROR(H53/(H61*'Emission Factor References'!$D$11),"Needs Data")</f>
        <v>Needs Data</v>
      </c>
      <c r="I67" s="115" t="str">
        <f>IFERROR(I53/(I61*'Emission Factor References'!$D$11),"Needs Data")</f>
        <v>Needs Data</v>
      </c>
      <c r="J67" s="115" t="str">
        <f>IFERROR(J53/(J61*'Emission Factor References'!$D$11),"Needs Data")</f>
        <v>Needs Data</v>
      </c>
      <c r="K67" s="115" t="str">
        <f>IFERROR(K53/(K61*'Emission Factor References'!$D$11),"Needs Data")</f>
        <v>Needs Data</v>
      </c>
      <c r="L67" s="115" t="str">
        <f>IFERROR(L53/(L61*'Emission Factor References'!$D$11),"Needs Data")</f>
        <v>Needs Data</v>
      </c>
      <c r="M67" s="115" t="str">
        <f>IFERROR(M53/(M61*'Emission Factor References'!$D$11),"Needs Data")</f>
        <v>Needs Data</v>
      </c>
      <c r="N67" s="115" t="str">
        <f>IFERROR(N53/(N61*'Emission Factor References'!$D$11),"Needs Data")</f>
        <v>Needs Data</v>
      </c>
      <c r="O67" s="115" t="str">
        <f>IFERROR(O53/(O61*'Emission Factor References'!$D$11),"Needs Data")</f>
        <v>Needs Data</v>
      </c>
      <c r="P67" s="115" t="str">
        <f>IFERROR(P53/(P61*'Emission Factor References'!$D$11),"Needs Data")</f>
        <v>Needs Data</v>
      </c>
      <c r="Q67" s="115" t="str">
        <f>IFERROR(Q53/(Q61*'Emission Factor References'!$D$11),"Needs Data")</f>
        <v>Needs Data</v>
      </c>
      <c r="R67" s="115" t="str">
        <f>IFERROR(R53/(R61*'Emission Factor References'!$D$11),"Needs Data")</f>
        <v>Needs Data</v>
      </c>
      <c r="S67" s="115" t="str">
        <f>IFERROR(S53/(S61*'Emission Factor References'!$D$11),"Needs Data")</f>
        <v>Needs Data</v>
      </c>
      <c r="T67" s="115" t="str">
        <f>IFERROR(T53/(T61*'Emission Factor References'!$D$11),"Needs Data")</f>
        <v>Needs Data</v>
      </c>
      <c r="U67" s="115" t="str">
        <f>IFERROR(U53/(U61*'Emission Factor References'!$D$11),"Needs Data")</f>
        <v>Needs Data</v>
      </c>
      <c r="V67" s="115" t="str">
        <f>IFERROR(V53/(V61*'Emission Factor References'!$D$11),"Needs Data")</f>
        <v>Needs Data</v>
      </c>
      <c r="W67" s="115" t="str">
        <f>IFERROR(W53/(W61*'Emission Factor References'!$D$11),"Needs Data")</f>
        <v>Needs Data</v>
      </c>
      <c r="X67" s="115" t="str">
        <f>IFERROR(X53/(X61*'Emission Factor References'!$D$11),"Needs Data")</f>
        <v>Needs Data</v>
      </c>
      <c r="Y67" s="115" t="str">
        <f>IFERROR(Y53/(Y61*'Emission Factor References'!$D$11),"Needs Data")</f>
        <v>Needs Data</v>
      </c>
      <c r="Z67" s="115" t="str">
        <f>IFERROR(Z53/(Z61*'Emission Factor References'!$D$11),"Needs Data")</f>
        <v>Needs Data</v>
      </c>
      <c r="AA67" s="115" t="str">
        <f>IFERROR(AA53/(AA61*'Emission Factor References'!$D$11),"Needs Data")</f>
        <v>Needs Data</v>
      </c>
      <c r="AB67" s="247" t="s">
        <v>169</v>
      </c>
      <c r="AC67" s="324"/>
      <c r="AG67" s="153">
        <f t="shared" ref="AG67" si="26">SUM(B67:AA67)</f>
        <v>0</v>
      </c>
    </row>
    <row r="68" spans="1:37" ht="27" customHeight="1" thickTop="1" thickBot="1">
      <c r="A68" s="94" t="s">
        <v>170</v>
      </c>
      <c r="B68" s="248" t="str">
        <f>IFERROR(B54/(B62*'Emission Factor References'!$D$11),"Needs Data")</f>
        <v>Needs Data</v>
      </c>
      <c r="C68" s="249"/>
      <c r="D68" s="249"/>
      <c r="E68" s="249"/>
      <c r="F68" s="249"/>
      <c r="G68" s="249"/>
      <c r="H68" s="249"/>
      <c r="I68" s="249"/>
      <c r="J68" s="130"/>
      <c r="K68" s="130"/>
      <c r="L68" s="130"/>
      <c r="M68" s="130"/>
      <c r="N68" s="130"/>
      <c r="O68" s="130"/>
      <c r="P68" s="130"/>
      <c r="Q68" s="130"/>
      <c r="R68" s="130"/>
      <c r="S68" s="130"/>
      <c r="T68" s="130"/>
      <c r="U68" s="130"/>
      <c r="V68" s="130"/>
      <c r="W68" s="130"/>
      <c r="X68" s="130"/>
      <c r="Y68" s="130"/>
      <c r="Z68" s="130"/>
      <c r="AA68" s="130"/>
      <c r="AB68" s="250" t="s">
        <v>171</v>
      </c>
      <c r="AC68" s="325"/>
      <c r="AG68" s="157" t="e">
        <f>IF(SUM(B53:AA53)/(AG61*'Emission Factor References'!$D$11)=B68,"CORRECT","ERROR")</f>
        <v>#DIV/0!</v>
      </c>
      <c r="AH68" s="226" t="s">
        <v>172</v>
      </c>
      <c r="AI68" s="226"/>
      <c r="AJ68" s="226"/>
      <c r="AK68" s="227"/>
    </row>
    <row r="69" spans="1:37" ht="15.75" thickTop="1">
      <c r="AB69"/>
      <c r="AC69"/>
      <c r="AD69"/>
      <c r="AE69"/>
      <c r="AF69"/>
    </row>
    <row r="70" spans="1:37" ht="15">
      <c r="AB70"/>
      <c r="AC70"/>
      <c r="AD70"/>
      <c r="AE70"/>
      <c r="AF70"/>
    </row>
    <row r="71" spans="1:37" ht="15">
      <c r="AB71"/>
      <c r="AC71"/>
      <c r="AD71"/>
      <c r="AE71"/>
      <c r="AF71"/>
    </row>
  </sheetData>
  <sheetProtection algorithmName="SHA-512" hashValue="KpVpGPa8W+BR7jx4l3C1tkZ74sHhJ/kGNJSjNi/xz3/l7tvMbw2tW4gqwTQ2i2ktpdkejotKwttTwU2HL8EPIA==" saltValue="Ndxd3pFuCGYkX4qcgZv0Gg==" spinCount="100000" sheet="1" objects="1" scenarios="1" formatColumns="0"/>
  <mergeCells count="26">
    <mergeCell ref="B1:E1"/>
    <mergeCell ref="A26:I26"/>
    <mergeCell ref="A2:I2"/>
    <mergeCell ref="B4:I4"/>
    <mergeCell ref="A16:I16"/>
    <mergeCell ref="B18:I18"/>
    <mergeCell ref="B28:I28"/>
    <mergeCell ref="A36:I36"/>
    <mergeCell ref="A41:I41"/>
    <mergeCell ref="B54:I54"/>
    <mergeCell ref="A56:I56"/>
    <mergeCell ref="AG53:AK53"/>
    <mergeCell ref="AH54:AK54"/>
    <mergeCell ref="AH62:AK62"/>
    <mergeCell ref="AH68:AK68"/>
    <mergeCell ref="A64:I64"/>
    <mergeCell ref="AB66:AC66"/>
    <mergeCell ref="AB67:AC67"/>
    <mergeCell ref="B68:I68"/>
    <mergeCell ref="AB68:AC68"/>
    <mergeCell ref="B62:I62"/>
    <mergeCell ref="AB62:AC62"/>
    <mergeCell ref="AB58:AC58"/>
    <mergeCell ref="AB59:AC59"/>
    <mergeCell ref="AB60:AC60"/>
    <mergeCell ref="AB61:AC6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5B04-3312-4006-98EB-A82748927D75}">
  <sheetPr>
    <tabColor theme="9" tint="0.59999389629810485"/>
  </sheetPr>
  <dimension ref="B14:S14"/>
  <sheetViews>
    <sheetView workbookViewId="0">
      <selection activeCell="A2" sqref="A2"/>
    </sheetView>
  </sheetViews>
  <sheetFormatPr defaultRowHeight="15"/>
  <sheetData>
    <row r="14" spans="2:19" ht="28.5">
      <c r="B14" s="73" t="s">
        <v>183</v>
      </c>
      <c r="C14" s="74"/>
      <c r="D14" s="74"/>
      <c r="E14" s="74"/>
      <c r="F14" s="74"/>
      <c r="G14" s="74"/>
      <c r="H14" s="74"/>
      <c r="I14" s="74"/>
      <c r="J14" s="74"/>
      <c r="K14" s="74"/>
      <c r="L14" s="74"/>
      <c r="M14" s="74"/>
      <c r="N14" s="74"/>
      <c r="O14" s="74"/>
      <c r="P14" s="74"/>
      <c r="Q14" s="74"/>
      <c r="R14" s="74"/>
      <c r="S14" s="74"/>
    </row>
  </sheetData>
  <sheetProtection algorithmName="SHA-512" hashValue="F3ST2wUJNcIaPwNRscDVGny8ibX8YpTdSmvmPiK/vPfHRyBlZEGFGV4O9bCz4EmjmPZ2ZqFITyfJ3q/n/wqpvw==" saltValue="wTq0Rb1JXEQIe5yZ2Vzb3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42100-F373-4836-BA88-CAC9366FBC48}">
  <sheetPr>
    <tabColor theme="9" tint="0.59999389629810485"/>
  </sheetPr>
  <dimension ref="A1:N14"/>
  <sheetViews>
    <sheetView zoomScale="90" zoomScaleNormal="90" workbookViewId="0">
      <selection activeCell="A2" sqref="A2:G2"/>
    </sheetView>
  </sheetViews>
  <sheetFormatPr defaultColWidth="8.5703125" defaultRowHeight="12.75"/>
  <cols>
    <col min="1" max="1" width="48.140625" style="1" customWidth="1"/>
    <col min="2" max="2" width="20.5703125" style="3" bestFit="1" customWidth="1"/>
    <col min="3" max="3" width="19.140625" style="3" bestFit="1" customWidth="1"/>
    <col min="4" max="4" width="25.85546875" style="3" bestFit="1" customWidth="1"/>
    <col min="5" max="8" width="17.5703125" style="3" customWidth="1"/>
    <col min="9" max="9" width="19.85546875" style="3" bestFit="1" customWidth="1"/>
    <col min="10" max="10" width="47" style="3" bestFit="1" customWidth="1"/>
    <col min="11" max="11" width="59.42578125" style="1" customWidth="1"/>
    <col min="12" max="15" width="8.5703125" style="3"/>
    <col min="16" max="16" width="28.140625" style="3" bestFit="1" customWidth="1"/>
    <col min="17" max="16384" width="8.5703125" style="3"/>
  </cols>
  <sheetData>
    <row r="1" spans="1:14" ht="13.5" thickBot="1"/>
    <row r="2" spans="1:14" ht="33.75" customHeight="1" thickTop="1" thickBot="1">
      <c r="A2" s="267" t="s">
        <v>184</v>
      </c>
      <c r="B2" s="268"/>
      <c r="C2" s="268"/>
      <c r="D2" s="268"/>
      <c r="E2" s="268"/>
      <c r="F2" s="268"/>
      <c r="G2" s="269"/>
      <c r="H2" s="132"/>
      <c r="I2" s="132"/>
    </row>
    <row r="3" spans="1:14" ht="30" customHeight="1" thickTop="1">
      <c r="A3" s="270" t="s">
        <v>185</v>
      </c>
      <c r="B3" s="271"/>
      <c r="C3" s="271"/>
      <c r="D3" s="271"/>
      <c r="E3" s="271"/>
      <c r="F3" s="271"/>
      <c r="G3" s="272"/>
    </row>
    <row r="4" spans="1:14" ht="12.6" customHeight="1">
      <c r="A4" s="133" t="s">
        <v>186</v>
      </c>
      <c r="B4" s="134" t="s">
        <v>187</v>
      </c>
      <c r="C4" s="326" t="s">
        <v>127</v>
      </c>
      <c r="D4" s="327"/>
      <c r="E4" s="327"/>
      <c r="F4" s="327"/>
      <c r="G4" s="328"/>
    </row>
    <row r="5" spans="1:14" ht="30" customHeight="1">
      <c r="A5" s="19" t="s">
        <v>188</v>
      </c>
      <c r="B5" s="114">
        <f>SUM('Process GHGRP Facilities '!B39:AA39,'Process Non-GHGRP Facilities'!B39:AA39)</f>
        <v>0</v>
      </c>
      <c r="C5" s="264" t="s">
        <v>189</v>
      </c>
      <c r="D5" s="265"/>
      <c r="E5" s="265"/>
      <c r="F5" s="265"/>
      <c r="G5" s="266"/>
    </row>
    <row r="6" spans="1:14" ht="30" customHeight="1">
      <c r="A6" s="19" t="s">
        <v>190</v>
      </c>
      <c r="B6" s="114">
        <f>SUM('Process GHGRP Facilities '!B44:AA44,'Process Non-GHGRP Facilities'!B44:AA44)</f>
        <v>0</v>
      </c>
      <c r="C6" s="264" t="s">
        <v>191</v>
      </c>
      <c r="D6" s="265"/>
      <c r="E6" s="265"/>
      <c r="F6" s="265"/>
      <c r="G6" s="266"/>
    </row>
    <row r="7" spans="1:14" ht="30" customHeight="1">
      <c r="A7" s="19" t="s">
        <v>192</v>
      </c>
      <c r="B7" s="135" t="str">
        <f>IFERROR(SUM(SUMPRODUCT('Process GHGRP Facilities '!B44:AA44,'Process GHGRP Facilities '!B45:AA45),SUMPRODUCT('Process Non-GHGRP Facilities'!B44:AA44,'Process Non-GHGRP Facilities'!B46:AA46))/SUM('Process GHGRP Facilities '!B44:AA44,'Process Non-GHGRP Facilities'!B44:AA44),"Needs Data")</f>
        <v>Needs Data</v>
      </c>
      <c r="C7" s="264" t="s">
        <v>193</v>
      </c>
      <c r="D7" s="265"/>
      <c r="E7" s="265"/>
      <c r="F7" s="265"/>
      <c r="G7" s="266"/>
      <c r="K7"/>
      <c r="L7"/>
      <c r="M7"/>
      <c r="N7"/>
    </row>
    <row r="8" spans="1:14" ht="30" customHeight="1">
      <c r="A8" s="19" t="s">
        <v>194</v>
      </c>
      <c r="B8" s="136" t="str">
        <f>IFERROR(SUM(SUMPRODUCT('Process GHGRP Facilities '!B59:AA59,'Process GHGRP Facilities '!B60:AA60),SUMPRODUCT('Process Non-GHGRP Facilities'!B59:AA59,'Process Non-GHGRP Facilities'!B60:AA60))/SUM('Process GHGRP Facilities '!B60:AA60,'Process Non-GHGRP Facilities'!B60:AA60),"Needs Data")</f>
        <v>Needs Data</v>
      </c>
      <c r="C8" s="264" t="s">
        <v>195</v>
      </c>
      <c r="D8" s="265"/>
      <c r="E8" s="265"/>
      <c r="F8" s="265"/>
      <c r="G8" s="266"/>
    </row>
    <row r="9" spans="1:14" ht="30" customHeight="1">
      <c r="A9" s="19" t="s">
        <v>196</v>
      </c>
      <c r="B9" s="114">
        <f>SUM('Process GHGRP Facilities '!B47:AA47,'Process Non-GHGRP Facilities'!B47:AA47)</f>
        <v>0</v>
      </c>
      <c r="C9" s="264" t="s">
        <v>197</v>
      </c>
      <c r="D9" s="265"/>
      <c r="E9" s="265"/>
      <c r="F9" s="265"/>
      <c r="G9" s="266"/>
    </row>
    <row r="10" spans="1:14" ht="30" customHeight="1">
      <c r="A10" s="19" t="s">
        <v>198</v>
      </c>
      <c r="B10" s="114" t="str">
        <f>IF(SUM('Process GHGRP Facilities '!B47:AA47,'Process Non-GHGRP Facilities'!B47:AA47)=0,"No Liquids",IFERROR(SUM(SUMPRODUCT('Process GHGRP Facilities '!B47:AA47,'Process GHGRP Facilities '!B48:AA48),SUMPRODUCT('Process Non-GHGRP Facilities'!B47:AA47,'Process Non-GHGRP Facilities'!B48:AA48))/SUM('Process GHGRP Facilities '!B47:AA47,'Process Non-GHGRP Facilities'!B47:AA47),"Needs Data"))</f>
        <v>No Liquids</v>
      </c>
      <c r="C10" s="264" t="s">
        <v>199</v>
      </c>
      <c r="D10" s="265"/>
      <c r="E10" s="265"/>
      <c r="F10" s="265"/>
      <c r="G10" s="266"/>
    </row>
    <row r="11" spans="1:14" s="1" customFormat="1" ht="54" customHeight="1">
      <c r="A11" s="19" t="s">
        <v>200</v>
      </c>
      <c r="B11" s="137" t="str">
        <f>IFERROR((B6*B7)/(B6*B7+IFERROR(B9*B10,0)),"Needs Data")</f>
        <v>Needs Data</v>
      </c>
      <c r="C11" s="264" t="s">
        <v>201</v>
      </c>
      <c r="D11" s="265"/>
      <c r="E11" s="265"/>
      <c r="F11" s="265"/>
      <c r="G11" s="266"/>
    </row>
    <row r="12" spans="1:14" ht="30" customHeight="1" thickBot="1">
      <c r="A12" s="19" t="s">
        <v>202</v>
      </c>
      <c r="B12" s="129" t="str">
        <f>IFERROR(SUM('Process GHGRP Facilities '!B54:AA54,'Process Non-GHGRP Facilities'!B54:AA54)/(SUM('Process GHGRP Facilities '!B62:AA62,'Process Non-GHGRP Facilities'!B62:AA62)*'Emission Factor References'!$D$11),"Needs Data")</f>
        <v>Needs Data</v>
      </c>
      <c r="C12" s="264" t="s">
        <v>203</v>
      </c>
      <c r="D12" s="265"/>
      <c r="E12" s="265"/>
      <c r="F12" s="265"/>
      <c r="G12" s="266"/>
    </row>
    <row r="13" spans="1:14" ht="13.5" thickTop="1"/>
    <row r="14" spans="1:14">
      <c r="A14" s="138"/>
    </row>
  </sheetData>
  <sheetProtection algorithmName="SHA-512" hashValue="JV+jHvBaPEOkLPQRB30vxS6CfKtKcdRIoNoHQpEo/mHmwmWOBU6q/XbFf2QJvFmItRxNPC2USufdIg1mG2fEyA==" saltValue="DJyhHriXwqNxOwLIFjfMGg==" spinCount="100000" sheet="1" objects="1" scenarios="1"/>
  <mergeCells count="11">
    <mergeCell ref="C7:G7"/>
    <mergeCell ref="A2:G2"/>
    <mergeCell ref="A3:G3"/>
    <mergeCell ref="C4:G4"/>
    <mergeCell ref="C5:G5"/>
    <mergeCell ref="C6:G6"/>
    <mergeCell ref="C8:G8"/>
    <mergeCell ref="C9:G9"/>
    <mergeCell ref="C10:G10"/>
    <mergeCell ref="C11:G11"/>
    <mergeCell ref="C12:G12"/>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F0244-9C91-491E-A30C-85DA454A1D24}">
  <sheetPr>
    <tabColor theme="7" tint="0.39997558519241921"/>
  </sheetPr>
  <dimension ref="B14:U14"/>
  <sheetViews>
    <sheetView workbookViewId="0">
      <selection activeCell="A2" sqref="A2"/>
    </sheetView>
  </sheetViews>
  <sheetFormatPr defaultRowHeight="15"/>
  <sheetData>
    <row r="14" spans="2:21" ht="28.5">
      <c r="B14" s="30" t="s">
        <v>204</v>
      </c>
      <c r="C14" s="31"/>
      <c r="D14" s="31"/>
      <c r="E14" s="31"/>
      <c r="F14" s="31"/>
      <c r="G14" s="31"/>
      <c r="H14" s="31"/>
      <c r="I14" s="31"/>
      <c r="J14" s="31"/>
      <c r="K14" s="31"/>
      <c r="L14" s="31"/>
      <c r="M14" s="31"/>
      <c r="N14" s="31"/>
      <c r="O14" s="31"/>
      <c r="P14" s="31"/>
      <c r="Q14" s="31"/>
      <c r="R14" s="31"/>
      <c r="S14" s="31"/>
      <c r="T14" s="31"/>
      <c r="U14" s="31"/>
    </row>
  </sheetData>
  <sheetProtection algorithmName="SHA-512" hashValue="2iA/TYD2AGDyAxyXZbrU/QXV5qLeoH3I94+TIuh5NWNk/5ALDGL+D8UBuM0Pi93kKk1eauxMdQyKcqfngHl8tQ==" saltValue="DmfdHwCVPFdoSXj5hL6pXw=="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F3422-BD8E-43F9-8012-B73553B978F1}">
  <sheetPr>
    <tabColor theme="7" tint="0.39997558519241921"/>
  </sheetPr>
  <dimension ref="A1:L46"/>
  <sheetViews>
    <sheetView zoomScaleNormal="100" workbookViewId="0">
      <selection activeCell="A2" sqref="A2:F2"/>
    </sheetView>
  </sheetViews>
  <sheetFormatPr defaultColWidth="8.5703125" defaultRowHeight="12.75"/>
  <cols>
    <col min="1" max="1" width="8.5703125" style="3" customWidth="1"/>
    <col min="2" max="2" width="8.5703125" style="3"/>
    <col min="3" max="3" width="5.85546875" style="3" customWidth="1"/>
    <col min="4" max="4" width="54.140625" style="3" customWidth="1"/>
    <col min="5" max="5" width="14.85546875" style="3" bestFit="1" customWidth="1"/>
    <col min="6" max="6" width="38.42578125" style="3" customWidth="1"/>
    <col min="7" max="7" width="10.5703125" style="3" customWidth="1"/>
    <col min="8" max="8" width="8.5703125" style="3"/>
    <col min="9" max="9" width="20.42578125" style="3" customWidth="1"/>
    <col min="10" max="10" width="17.42578125" style="3" customWidth="1"/>
    <col min="11" max="11" width="8.5703125" style="3"/>
    <col min="12" max="12" width="11.7109375" style="3" customWidth="1"/>
    <col min="13" max="16384" width="8.5703125" style="3"/>
  </cols>
  <sheetData>
    <row r="1" spans="1:12" ht="13.5" thickBot="1">
      <c r="A1" s="22"/>
    </row>
    <row r="2" spans="1:12" ht="66" customHeight="1" thickTop="1" thickBot="1">
      <c r="A2" s="273" t="s">
        <v>24</v>
      </c>
      <c r="B2" s="274"/>
      <c r="C2" s="274"/>
      <c r="D2" s="274"/>
      <c r="E2" s="274"/>
      <c r="F2" s="275"/>
      <c r="H2" s="186" t="s">
        <v>2</v>
      </c>
      <c r="I2" s="187"/>
      <c r="J2" s="187"/>
      <c r="K2" s="187"/>
      <c r="L2" s="188"/>
    </row>
    <row r="3" spans="1:12" ht="15.75" customHeight="1" thickTop="1">
      <c r="A3" s="196"/>
      <c r="B3" s="197"/>
      <c r="C3" s="197"/>
      <c r="D3" s="197"/>
      <c r="E3" s="197"/>
      <c r="F3" s="197"/>
      <c r="H3" s="24"/>
      <c r="I3" s="24"/>
    </row>
    <row r="4" spans="1:12" ht="13.5" thickBot="1">
      <c r="A4" s="4"/>
      <c r="B4" s="4"/>
      <c r="C4" s="4"/>
      <c r="D4" s="4"/>
      <c r="E4" s="4"/>
      <c r="F4" s="4"/>
    </row>
    <row r="5" spans="1:12" ht="16.5" customHeight="1" thickTop="1">
      <c r="A5" s="329" t="s">
        <v>205</v>
      </c>
      <c r="B5" s="330"/>
      <c r="C5" s="330"/>
      <c r="D5" s="330"/>
      <c r="E5" s="330"/>
      <c r="F5" s="331"/>
      <c r="H5"/>
      <c r="I5"/>
      <c r="J5"/>
      <c r="K5"/>
      <c r="L5"/>
    </row>
    <row r="6" spans="1:12" ht="12.6" customHeight="1">
      <c r="A6" s="276" t="s">
        <v>206</v>
      </c>
      <c r="B6" s="277"/>
      <c r="C6" s="277"/>
      <c r="D6" s="277"/>
      <c r="E6" s="277"/>
      <c r="F6" s="278"/>
      <c r="H6"/>
      <c r="I6"/>
      <c r="J6"/>
      <c r="K6"/>
      <c r="L6"/>
    </row>
    <row r="7" spans="1:12" ht="15">
      <c r="A7" s="206"/>
      <c r="B7" s="207"/>
      <c r="C7" s="207"/>
      <c r="D7" s="207"/>
      <c r="E7" s="207"/>
      <c r="F7" s="208"/>
      <c r="H7"/>
      <c r="I7"/>
      <c r="J7"/>
      <c r="K7"/>
      <c r="L7"/>
    </row>
    <row r="8" spans="1:12" ht="15">
      <c r="A8" s="206"/>
      <c r="B8" s="207"/>
      <c r="C8" s="207"/>
      <c r="D8" s="207"/>
      <c r="E8" s="207"/>
      <c r="F8" s="208"/>
      <c r="H8"/>
      <c r="I8"/>
      <c r="J8"/>
      <c r="K8"/>
      <c r="L8"/>
    </row>
    <row r="9" spans="1:12">
      <c r="A9" s="206"/>
      <c r="B9" s="207"/>
      <c r="C9" s="207"/>
      <c r="D9" s="207"/>
      <c r="E9" s="207"/>
      <c r="F9" s="208"/>
    </row>
    <row r="10" spans="1:12">
      <c r="A10" s="206"/>
      <c r="B10" s="207"/>
      <c r="C10" s="207"/>
      <c r="D10" s="207"/>
      <c r="E10" s="207"/>
      <c r="F10" s="208"/>
    </row>
    <row r="11" spans="1:12">
      <c r="A11" s="206"/>
      <c r="B11" s="207"/>
      <c r="C11" s="207"/>
      <c r="D11" s="207"/>
      <c r="E11" s="207"/>
      <c r="F11" s="208"/>
    </row>
    <row r="12" spans="1:12">
      <c r="A12" s="206"/>
      <c r="B12" s="207"/>
      <c r="C12" s="207"/>
      <c r="D12" s="207"/>
      <c r="E12" s="207"/>
      <c r="F12" s="208"/>
    </row>
    <row r="13" spans="1:12">
      <c r="A13" s="206"/>
      <c r="B13" s="207"/>
      <c r="C13" s="207"/>
      <c r="D13" s="207"/>
      <c r="E13" s="207"/>
      <c r="F13" s="208"/>
    </row>
    <row r="14" spans="1:12">
      <c r="A14" s="206"/>
      <c r="B14" s="207"/>
      <c r="C14" s="207"/>
      <c r="D14" s="207"/>
      <c r="E14" s="207"/>
      <c r="F14" s="208"/>
    </row>
    <row r="15" spans="1:12">
      <c r="A15" s="206"/>
      <c r="B15" s="207"/>
      <c r="C15" s="207"/>
      <c r="D15" s="207"/>
      <c r="E15" s="207"/>
      <c r="F15" s="208"/>
    </row>
    <row r="16" spans="1:12">
      <c r="A16" s="206"/>
      <c r="B16" s="207"/>
      <c r="C16" s="207"/>
      <c r="D16" s="207"/>
      <c r="E16" s="207"/>
      <c r="F16" s="208"/>
    </row>
    <row r="17" spans="1:6">
      <c r="A17" s="206"/>
      <c r="B17" s="207"/>
      <c r="C17" s="207"/>
      <c r="D17" s="207"/>
      <c r="E17" s="207"/>
      <c r="F17" s="208"/>
    </row>
    <row r="18" spans="1:6">
      <c r="A18" s="206"/>
      <c r="B18" s="207"/>
      <c r="C18" s="207"/>
      <c r="D18" s="207"/>
      <c r="E18" s="207"/>
      <c r="F18" s="208"/>
    </row>
    <row r="19" spans="1:6" ht="66" customHeight="1">
      <c r="A19" s="206"/>
      <c r="B19" s="207"/>
      <c r="C19" s="207"/>
      <c r="D19" s="207"/>
      <c r="E19" s="207"/>
      <c r="F19" s="208"/>
    </row>
    <row r="20" spans="1:6" ht="220.5" customHeight="1" thickBot="1">
      <c r="A20" s="209"/>
      <c r="B20" s="210"/>
      <c r="C20" s="210"/>
      <c r="D20" s="210"/>
      <c r="E20" s="210"/>
      <c r="F20" s="211"/>
    </row>
    <row r="21" spans="1:6" ht="29.25" customHeight="1" thickTop="1">
      <c r="A21"/>
      <c r="B21"/>
      <c r="C21"/>
      <c r="D21"/>
      <c r="E21"/>
      <c r="F21"/>
    </row>
    <row r="38" spans="3:4" customFormat="1" ht="15"/>
    <row r="39" spans="3:4" customFormat="1" ht="15"/>
    <row r="40" spans="3:4" customFormat="1" ht="15"/>
    <row r="41" spans="3:4" customFormat="1" ht="15"/>
    <row r="42" spans="3:4" customFormat="1" ht="15"/>
    <row r="45" spans="3:4">
      <c r="C45" s="32"/>
      <c r="D45" s="32"/>
    </row>
    <row r="46" spans="3:4">
      <c r="C46" s="33"/>
      <c r="D46" s="33"/>
    </row>
  </sheetData>
  <sheetProtection algorithmName="SHA-512" hashValue="Ri0oM6GsHllj3S0PQHIL7XTB+zseeUK0Nzm8OhseTF/F6Obs3MQ6WAwjz69Q3LKZNfV2epHuu+s51GJpp8/QxQ==" saltValue="lAV6udu2WnuyT8645/bjFg==" spinCount="100000" sheet="1" objects="1" scenarios="1"/>
  <mergeCells count="5">
    <mergeCell ref="A2:F2"/>
    <mergeCell ref="A3:F3"/>
    <mergeCell ref="A5:F5"/>
    <mergeCell ref="A6:F20"/>
    <mergeCell ref="H2:L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A4E49-D0B5-4958-849F-5CD3E3181B79}">
  <sheetPr>
    <tabColor theme="7" tint="0.39997558519241921"/>
  </sheetPr>
  <dimension ref="B1:L45"/>
  <sheetViews>
    <sheetView workbookViewId="0">
      <selection activeCell="E2" sqref="E2"/>
    </sheetView>
  </sheetViews>
  <sheetFormatPr defaultRowHeight="15"/>
  <cols>
    <col min="2" max="2" width="5.85546875" customWidth="1"/>
    <col min="3" max="3" width="54.140625" customWidth="1"/>
    <col min="4" max="4" width="14.85546875" bestFit="1" customWidth="1"/>
    <col min="5" max="5" width="28.42578125" bestFit="1" customWidth="1"/>
    <col min="6" max="6" width="10.5703125" customWidth="1"/>
    <col min="7" max="7" width="25.140625" customWidth="1"/>
    <col min="8" max="8" width="8.5703125"/>
    <col min="9" max="9" width="20.42578125" customWidth="1"/>
    <col min="10" max="10" width="17.42578125" customWidth="1"/>
    <col min="11" max="11" width="8.5703125"/>
    <col min="12" max="12" width="11.7109375" customWidth="1"/>
  </cols>
  <sheetData>
    <row r="1" spans="2:12" ht="15.75" thickBot="1"/>
    <row r="2" spans="2:12" ht="66" customHeight="1" thickTop="1" thickBot="1">
      <c r="H2" s="186" t="s">
        <v>2</v>
      </c>
      <c r="I2" s="187"/>
      <c r="J2" s="187"/>
      <c r="K2" s="187"/>
      <c r="L2" s="188"/>
    </row>
    <row r="3" spans="2:12" ht="15.75" thickTop="1"/>
    <row r="6" spans="2:12" ht="21" thickBot="1">
      <c r="B6" s="172" t="s">
        <v>207</v>
      </c>
    </row>
    <row r="7" spans="2:12" ht="16.5" thickTop="1">
      <c r="B7" s="332" t="s">
        <v>208</v>
      </c>
      <c r="C7" s="333"/>
      <c r="D7" s="333"/>
      <c r="E7" s="333"/>
      <c r="F7" s="333"/>
      <c r="G7" s="333"/>
      <c r="H7" s="333"/>
      <c r="I7" s="334"/>
    </row>
    <row r="8" spans="2:12">
      <c r="B8" s="59"/>
      <c r="C8" s="23"/>
      <c r="D8" s="23"/>
      <c r="E8" s="23"/>
      <c r="F8" s="23"/>
      <c r="G8" s="23"/>
      <c r="H8" s="23"/>
      <c r="I8" s="60"/>
    </row>
    <row r="9" spans="2:12" ht="15.75">
      <c r="B9" s="300" t="s">
        <v>209</v>
      </c>
      <c r="C9" s="301"/>
      <c r="D9" s="301"/>
      <c r="E9" s="301"/>
      <c r="F9" s="301"/>
      <c r="G9" s="301"/>
      <c r="H9" s="301"/>
      <c r="I9" s="302"/>
    </row>
    <row r="10" spans="2:12">
      <c r="B10" s="59"/>
      <c r="C10" s="18" t="s">
        <v>210</v>
      </c>
      <c r="D10" s="61" t="s">
        <v>211</v>
      </c>
      <c r="E10" s="61" t="s">
        <v>212</v>
      </c>
      <c r="F10" s="23"/>
      <c r="G10" s="61" t="s">
        <v>213</v>
      </c>
      <c r="H10" s="61"/>
      <c r="I10" s="62"/>
    </row>
    <row r="11" spans="2:12">
      <c r="B11" s="59"/>
      <c r="C11" s="23" t="s">
        <v>214</v>
      </c>
      <c r="D11" s="23">
        <v>1.9199999999999998E-2</v>
      </c>
      <c r="E11" s="23" t="s">
        <v>215</v>
      </c>
      <c r="F11" s="23"/>
      <c r="G11" s="303" t="s">
        <v>216</v>
      </c>
      <c r="H11" s="303"/>
      <c r="I11" s="304"/>
    </row>
    <row r="12" spans="2:12">
      <c r="B12" s="59"/>
      <c r="C12" s="23"/>
      <c r="D12" s="23"/>
      <c r="E12" s="23"/>
      <c r="F12" s="23"/>
      <c r="G12" s="303"/>
      <c r="H12" s="303"/>
      <c r="I12" s="304"/>
    </row>
    <row r="13" spans="2:12" ht="15.75" thickBot="1">
      <c r="B13" s="64"/>
      <c r="C13" s="65"/>
      <c r="D13" s="65"/>
      <c r="E13" s="65"/>
      <c r="F13" s="65"/>
      <c r="G13" s="65"/>
      <c r="H13" s="65"/>
      <c r="I13" s="66"/>
    </row>
    <row r="14" spans="2:12" ht="16.5" thickTop="1">
      <c r="B14" s="279" t="s">
        <v>217</v>
      </c>
      <c r="C14" s="280"/>
      <c r="D14" s="280"/>
      <c r="E14" s="280"/>
      <c r="F14" s="280"/>
      <c r="G14" s="280"/>
      <c r="H14" s="280"/>
      <c r="I14" s="281"/>
    </row>
    <row r="15" spans="2:12">
      <c r="B15" s="67"/>
      <c r="C15" s="23"/>
      <c r="D15" s="20" t="s">
        <v>218</v>
      </c>
      <c r="E15" s="20" t="s">
        <v>219</v>
      </c>
      <c r="F15" s="284" t="s">
        <v>220</v>
      </c>
      <c r="G15" s="284"/>
      <c r="H15" s="284"/>
      <c r="I15" s="285"/>
    </row>
    <row r="16" spans="2:12">
      <c r="B16" s="335" t="s">
        <v>221</v>
      </c>
      <c r="C16" s="336"/>
      <c r="D16" s="284" t="s">
        <v>222</v>
      </c>
      <c r="E16" s="284"/>
      <c r="F16" s="284"/>
      <c r="G16" s="284"/>
      <c r="H16" s="284"/>
      <c r="I16" s="285"/>
    </row>
    <row r="17" spans="2:9" ht="24" customHeight="1">
      <c r="B17" s="59"/>
      <c r="C17" s="69" t="s">
        <v>223</v>
      </c>
      <c r="D17" s="70">
        <v>42762.881700000013</v>
      </c>
      <c r="E17" s="8" t="s">
        <v>224</v>
      </c>
      <c r="F17" s="286" t="s">
        <v>225</v>
      </c>
      <c r="G17" s="286"/>
      <c r="H17" s="286"/>
      <c r="I17" s="287"/>
    </row>
    <row r="18" spans="2:9" ht="54" customHeight="1">
      <c r="B18" s="59"/>
      <c r="C18" s="69" t="s">
        <v>226</v>
      </c>
      <c r="D18" s="175">
        <v>29635.150603075803</v>
      </c>
      <c r="E18" s="19" t="s">
        <v>227</v>
      </c>
      <c r="F18" s="286" t="s">
        <v>228</v>
      </c>
      <c r="G18" s="286"/>
      <c r="H18" s="286"/>
      <c r="I18" s="287"/>
    </row>
    <row r="19" spans="2:9">
      <c r="B19" s="59"/>
      <c r="C19" s="10" t="s">
        <v>229</v>
      </c>
      <c r="D19" s="70">
        <v>221.22377622377618</v>
      </c>
      <c r="E19" s="8" t="s">
        <v>230</v>
      </c>
      <c r="F19" s="294" t="s">
        <v>231</v>
      </c>
      <c r="G19" s="294"/>
      <c r="H19" s="294"/>
      <c r="I19" s="295"/>
    </row>
    <row r="20" spans="2:9">
      <c r="B20" s="59"/>
      <c r="C20" s="69" t="s">
        <v>232</v>
      </c>
      <c r="D20" s="70">
        <v>361.74076942938387</v>
      </c>
      <c r="E20" s="23" t="s">
        <v>230</v>
      </c>
      <c r="F20" s="294" t="s">
        <v>231</v>
      </c>
      <c r="G20" s="294"/>
      <c r="H20" s="294"/>
      <c r="I20" s="295"/>
    </row>
    <row r="21" spans="2:9" ht="15.75" thickBot="1">
      <c r="B21" s="64"/>
      <c r="C21" s="169" t="s">
        <v>233</v>
      </c>
      <c r="D21" s="170">
        <v>2812.2514071294549</v>
      </c>
      <c r="E21" s="171" t="s">
        <v>230</v>
      </c>
      <c r="F21" s="296" t="s">
        <v>231</v>
      </c>
      <c r="G21" s="296"/>
      <c r="H21" s="296"/>
      <c r="I21" s="297"/>
    </row>
    <row r="22" spans="2:9" ht="15.75" customHeight="1" thickTop="1">
      <c r="B22" s="3"/>
      <c r="C22" s="288" t="s">
        <v>234</v>
      </c>
      <c r="D22" s="289"/>
      <c r="E22" s="289"/>
      <c r="F22" s="289"/>
      <c r="G22" s="289"/>
      <c r="H22" s="289"/>
      <c r="I22" s="290"/>
    </row>
    <row r="23" spans="2:9">
      <c r="B23" s="3"/>
      <c r="C23" s="291"/>
      <c r="D23" s="292"/>
      <c r="E23" s="292"/>
      <c r="F23" s="292"/>
      <c r="G23" s="292"/>
      <c r="H23" s="292"/>
      <c r="I23" s="293"/>
    </row>
    <row r="24" spans="2:9" ht="15.75" customHeight="1">
      <c r="C24" s="291"/>
      <c r="D24" s="292"/>
      <c r="E24" s="292"/>
      <c r="F24" s="292"/>
      <c r="G24" s="292"/>
      <c r="H24" s="292"/>
      <c r="I24" s="293"/>
    </row>
    <row r="25" spans="2:9" ht="37.5" customHeight="1" thickBot="1">
      <c r="C25" s="305" t="s">
        <v>235</v>
      </c>
      <c r="D25" s="306"/>
      <c r="E25" s="306"/>
      <c r="F25" s="306"/>
      <c r="G25" s="306"/>
      <c r="H25" s="306"/>
      <c r="I25" s="307"/>
    </row>
    <row r="26" spans="2:9" ht="20.25" thickTop="1" thickBot="1">
      <c r="B26" s="173" t="s">
        <v>236</v>
      </c>
      <c r="C26" s="174"/>
      <c r="D26" s="174"/>
      <c r="E26" s="174"/>
    </row>
    <row r="27" spans="2:9" ht="16.5" thickTop="1">
      <c r="B27" s="337" t="s">
        <v>237</v>
      </c>
      <c r="C27" s="338"/>
      <c r="D27" s="338"/>
      <c r="E27" s="338"/>
      <c r="F27" s="338"/>
      <c r="G27" s="338"/>
      <c r="H27" s="338"/>
      <c r="I27" s="339"/>
    </row>
    <row r="28" spans="2:9" ht="15.75" thickBot="1">
      <c r="B28" s="38"/>
      <c r="C28" s="39"/>
      <c r="D28" s="39"/>
      <c r="E28" s="39"/>
      <c r="F28" s="39"/>
      <c r="G28" s="39"/>
      <c r="H28" s="39"/>
      <c r="I28" s="40"/>
    </row>
    <row r="29" spans="2:9" ht="16.5" thickTop="1">
      <c r="B29" s="310" t="s">
        <v>209</v>
      </c>
      <c r="C29" s="311"/>
      <c r="D29" s="311"/>
      <c r="E29" s="311"/>
      <c r="F29" s="311"/>
      <c r="G29" s="311"/>
      <c r="H29" s="311"/>
      <c r="I29" s="312"/>
    </row>
    <row r="30" spans="2:9">
      <c r="B30" s="41"/>
      <c r="C30" s="42" t="s">
        <v>210</v>
      </c>
      <c r="D30" s="43" t="s">
        <v>211</v>
      </c>
      <c r="E30" s="43" t="s">
        <v>212</v>
      </c>
      <c r="F30" s="44"/>
      <c r="G30" s="43" t="s">
        <v>213</v>
      </c>
      <c r="H30" s="43"/>
      <c r="I30" s="45"/>
    </row>
    <row r="31" spans="2:9">
      <c r="B31" s="41"/>
      <c r="C31" s="44" t="s">
        <v>214</v>
      </c>
      <c r="D31" s="44">
        <v>1.9199999999999998E-2</v>
      </c>
      <c r="E31" s="44" t="s">
        <v>215</v>
      </c>
      <c r="F31" s="44"/>
      <c r="G31" s="313" t="s">
        <v>216</v>
      </c>
      <c r="H31" s="313"/>
      <c r="I31" s="314"/>
    </row>
    <row r="32" spans="2:9">
      <c r="B32" s="41"/>
      <c r="C32" s="44"/>
      <c r="D32" s="44"/>
      <c r="E32" s="44"/>
      <c r="F32" s="44"/>
      <c r="G32" s="313"/>
      <c r="H32" s="313"/>
      <c r="I32" s="314"/>
    </row>
    <row r="33" spans="2:9" ht="15.75" thickBot="1">
      <c r="B33" s="46"/>
      <c r="C33" s="47"/>
      <c r="D33" s="47"/>
      <c r="E33" s="47"/>
      <c r="F33" s="47"/>
      <c r="G33" s="47"/>
      <c r="H33" s="47"/>
      <c r="I33" s="48"/>
    </row>
    <row r="34" spans="2:9" ht="16.5" thickTop="1">
      <c r="B34" s="315" t="s">
        <v>217</v>
      </c>
      <c r="C34" s="316"/>
      <c r="D34" s="316"/>
      <c r="E34" s="316"/>
      <c r="F34" s="316"/>
      <c r="G34" s="316"/>
      <c r="H34" s="316"/>
      <c r="I34" s="317"/>
    </row>
    <row r="35" spans="2:9">
      <c r="B35" s="49"/>
      <c r="C35" s="44"/>
      <c r="D35" s="50" t="s">
        <v>218</v>
      </c>
      <c r="E35" s="50" t="s">
        <v>219</v>
      </c>
      <c r="F35" s="308" t="s">
        <v>238</v>
      </c>
      <c r="G35" s="308"/>
      <c r="H35" s="308"/>
      <c r="I35" s="309"/>
    </row>
    <row r="36" spans="2:9">
      <c r="B36" s="340" t="s">
        <v>239</v>
      </c>
      <c r="C36" s="341"/>
      <c r="D36" s="308" t="s">
        <v>222</v>
      </c>
      <c r="E36" s="308"/>
      <c r="F36" s="308"/>
      <c r="G36" s="308"/>
      <c r="H36" s="308"/>
      <c r="I36" s="309"/>
    </row>
    <row r="37" spans="2:9">
      <c r="B37" s="41"/>
      <c r="C37" s="51" t="s">
        <v>240</v>
      </c>
      <c r="D37" s="52">
        <v>51.021532294688157</v>
      </c>
      <c r="E37" s="53" t="s">
        <v>241</v>
      </c>
      <c r="F37" s="282" t="s">
        <v>242</v>
      </c>
      <c r="G37" s="282"/>
      <c r="H37" s="282"/>
      <c r="I37" s="283"/>
    </row>
    <row r="38" spans="2:9" ht="29.25" customHeight="1">
      <c r="B38" s="41"/>
      <c r="C38" s="51" t="s">
        <v>243</v>
      </c>
      <c r="D38" s="52">
        <v>6515.78</v>
      </c>
      <c r="E38" s="53" t="s">
        <v>244</v>
      </c>
      <c r="F38" s="282" t="s">
        <v>245</v>
      </c>
      <c r="G38" s="282"/>
      <c r="H38" s="282"/>
      <c r="I38" s="283"/>
    </row>
    <row r="39" spans="2:9">
      <c r="B39" s="41"/>
      <c r="C39" s="51" t="s">
        <v>226</v>
      </c>
      <c r="D39" s="52">
        <v>28420.964770642204</v>
      </c>
      <c r="E39" s="54" t="s">
        <v>227</v>
      </c>
      <c r="F39" s="282" t="s">
        <v>246</v>
      </c>
      <c r="G39" s="282"/>
      <c r="H39" s="282"/>
      <c r="I39" s="283"/>
    </row>
    <row r="40" spans="2:9" ht="25.5">
      <c r="B40" s="41"/>
      <c r="C40" s="55" t="s">
        <v>247</v>
      </c>
      <c r="D40" s="52">
        <v>1.5885962338549504</v>
      </c>
      <c r="E40" s="53" t="s">
        <v>248</v>
      </c>
      <c r="F40" s="282" t="s">
        <v>242</v>
      </c>
      <c r="G40" s="282"/>
      <c r="H40" s="282"/>
      <c r="I40" s="283"/>
    </row>
    <row r="41" spans="2:9">
      <c r="B41" s="41"/>
      <c r="C41" s="55" t="s">
        <v>249</v>
      </c>
      <c r="D41" s="52">
        <v>0.69246502501369656</v>
      </c>
      <c r="E41" s="53" t="s">
        <v>250</v>
      </c>
      <c r="F41" s="282" t="s">
        <v>242</v>
      </c>
      <c r="G41" s="282"/>
      <c r="H41" s="282"/>
      <c r="I41" s="283"/>
    </row>
    <row r="42" spans="2:9">
      <c r="B42" s="41"/>
      <c r="C42" s="55" t="s">
        <v>251</v>
      </c>
      <c r="D42" s="52">
        <v>171.95535900560699</v>
      </c>
      <c r="E42" s="53" t="s">
        <v>252</v>
      </c>
      <c r="F42" s="282" t="s">
        <v>242</v>
      </c>
      <c r="G42" s="282"/>
      <c r="H42" s="282"/>
      <c r="I42" s="283"/>
    </row>
    <row r="43" spans="2:9">
      <c r="B43" s="41"/>
      <c r="C43" s="55" t="s">
        <v>253</v>
      </c>
      <c r="D43" s="52">
        <v>76.863617776520286</v>
      </c>
      <c r="E43" s="53" t="s">
        <v>252</v>
      </c>
      <c r="F43" s="282" t="s">
        <v>242</v>
      </c>
      <c r="G43" s="282"/>
      <c r="H43" s="282"/>
      <c r="I43" s="283"/>
    </row>
    <row r="44" spans="2:9" ht="15.75" thickBot="1">
      <c r="B44" s="46"/>
      <c r="C44" s="56" t="s">
        <v>223</v>
      </c>
      <c r="D44" s="57">
        <v>609.1</v>
      </c>
      <c r="E44" s="58" t="s">
        <v>224</v>
      </c>
      <c r="F44" s="298" t="s">
        <v>242</v>
      </c>
      <c r="G44" s="298"/>
      <c r="H44" s="298"/>
      <c r="I44" s="299"/>
    </row>
    <row r="45" spans="2:9" ht="15.75" thickTop="1"/>
  </sheetData>
  <sheetProtection algorithmName="SHA-512" hashValue="tzrej5J39lOlZSstmvXgoc3j7YxhbuO73DXLTCYDAArLbN3ZYBVCdvCWqZKUjK7bbZz5yKTPGV1/3uqjNlYA2w==" saltValue="phg3QvLpPxiLhnMJxVUSEA==" spinCount="100000" sheet="1" objects="1" scenarios="1"/>
  <mergeCells count="32">
    <mergeCell ref="F41:I41"/>
    <mergeCell ref="F42:I42"/>
    <mergeCell ref="F43:I43"/>
    <mergeCell ref="F44:I44"/>
    <mergeCell ref="B7:I7"/>
    <mergeCell ref="B9:I9"/>
    <mergeCell ref="G11:I12"/>
    <mergeCell ref="C25:I25"/>
    <mergeCell ref="B36:C36"/>
    <mergeCell ref="D36:E36"/>
    <mergeCell ref="F36:I36"/>
    <mergeCell ref="B27:I27"/>
    <mergeCell ref="B29:I29"/>
    <mergeCell ref="G31:I32"/>
    <mergeCell ref="B34:I34"/>
    <mergeCell ref="F35:I35"/>
    <mergeCell ref="F40:I40"/>
    <mergeCell ref="C22:I24"/>
    <mergeCell ref="F19:I19"/>
    <mergeCell ref="F20:I20"/>
    <mergeCell ref="F21:I21"/>
    <mergeCell ref="H2:L2"/>
    <mergeCell ref="B14:I14"/>
    <mergeCell ref="F37:I37"/>
    <mergeCell ref="F38:I38"/>
    <mergeCell ref="F39:I39"/>
    <mergeCell ref="F15:I15"/>
    <mergeCell ref="B16:C16"/>
    <mergeCell ref="D16:E16"/>
    <mergeCell ref="F16:I16"/>
    <mergeCell ref="F17:I17"/>
    <mergeCell ref="F18:I1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92BB22EC05AD43BA340B3A5F4706ED" ma:contentTypeVersion="18" ma:contentTypeDescription="Create a new document." ma:contentTypeScope="" ma:versionID="89c8bcee911dfff365022229eec91afb">
  <xsd:schema xmlns:xsd="http://www.w3.org/2001/XMLSchema" xmlns:xs="http://www.w3.org/2001/XMLSchema" xmlns:p="http://schemas.microsoft.com/office/2006/metadata/properties" xmlns:ns2="88ae288e-06f9-46e1-8870-7573d330ff1a" xmlns:ns3="59c81e77-f7a5-489f-83ff-75bd8ae27131" targetNamespace="http://schemas.microsoft.com/office/2006/metadata/properties" ma:root="true" ma:fieldsID="d809cfd499882216619a2bf03fc35d24" ns2:_="" ns3:_="">
    <xsd:import namespace="88ae288e-06f9-46e1-8870-7573d330ff1a"/>
    <xsd:import namespace="59c81e77-f7a5-489f-83ff-75bd8ae271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ae288e-06f9-46e1-8870-7573d330ff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ad75243-efea-48d9-812b-454fa4c29922"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c81e77-f7a5-489f-83ff-75bd8ae271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433d249-573d-48f5-a929-fc1cc7dcf57d}" ma:internalName="TaxCatchAll" ma:showField="CatchAllData" ma:web="59c81e77-f7a5-489f-83ff-75bd8ae271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9c81e77-f7a5-489f-83ff-75bd8ae27131" xsi:nil="true"/>
    <lcf76f155ced4ddcb4097134ff3c332f xmlns="88ae288e-06f9-46e1-8870-7573d330ff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F14E0FE-DA0D-45FE-A59F-CA675922338B}"/>
</file>

<file path=customXml/itemProps2.xml><?xml version="1.0" encoding="utf-8"?>
<ds:datastoreItem xmlns:ds="http://schemas.openxmlformats.org/officeDocument/2006/customXml" ds:itemID="{EB8F6E02-6BC2-4FD8-BA00-86F3B3402038}"/>
</file>

<file path=customXml/itemProps3.xml><?xml version="1.0" encoding="utf-8"?>
<ds:datastoreItem xmlns:ds="http://schemas.openxmlformats.org/officeDocument/2006/customXml" ds:itemID="{2C4B5757-E31E-4C29-8D67-A9A67276A90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/issuesandpolicy/Documents/NGSI_ReportingTemplate_Processing.xlsx</dc:title>
  <dc:subject/>
  <dc:creator>Pye Russell</dc:creator>
  <cp:keywords/>
  <dc:description/>
  <cp:lastModifiedBy/>
  <cp:revision/>
  <dcterms:created xsi:type="dcterms:W3CDTF">2020-06-01T19:14:31Z</dcterms:created>
  <dcterms:modified xsi:type="dcterms:W3CDTF">2025-02-24T14:59:28Z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0x0101000E92BB22EC05AD43BA340B3A5F4706ED</vt:lpwstr>
  </property>
  <property fmtid="{D5CDD505-2E9C-101B-9397-08002B2CF9AE}" pid="3" name="WorkflowChangePath">
    <vt:lpwstr>60b82fff-d2be-4123-80b0-dabbdbda80cb,8;</vt:lpwstr>
  </property>
  <property fmtid="{D5CDD505-2E9C-101B-9397-08002B2CF9AE}" pid="4" name="Tags">
    <vt:lpwstr/>
  </property>
  <property fmtid="{D5CDD505-2E9C-101B-9397-08002B2CF9AE}" pid="5" name="MediaServiceImageTags">
    <vt:lpwstr/>
  </property>
</Properties>
</file>